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Extramural Program\RPGS\"/>
    </mc:Choice>
  </mc:AlternateContent>
  <xr:revisionPtr revIDLastSave="0" documentId="13_ncr:1_{27D72F38-9C65-4FDE-8F1B-3D0844178F7D}" xr6:coauthVersionLast="47" xr6:coauthVersionMax="47" xr10:uidLastSave="{00000000-0000-0000-0000-000000000000}"/>
  <bookViews>
    <workbookView xWindow="-110" yWindow="-110" windowWidth="19420" windowHeight="10420" xr2:uid="{FB27B2B1-F6C9-4F02-9EB9-A95AA4EF1CB0}"/>
  </bookViews>
  <sheets>
    <sheet name="FBE4; RPG Awards by Act" sheetId="2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 localSheetId="0">'[1]DataMaster copy'!$O$18:$AA$1265</definedName>
    <definedName name="contract">'[1]DataMaster copy'!$O$18:$AA$1265</definedName>
    <definedName name="DATE">#N/A</definedName>
    <definedName name="P20S">#N/A</definedName>
    <definedName name="_xlnm.Print_Area" localSheetId="0">'FBE4; RPG Awards by Act'!$B$2:$AG$89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8" i="2" l="1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F68" i="2" s="1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F67" i="2" s="1"/>
  <c r="D67" i="2"/>
  <c r="AF60" i="2"/>
  <c r="AG60" i="2" s="1"/>
  <c r="AF59" i="2"/>
  <c r="AG56" i="2"/>
  <c r="AG38" i="2"/>
  <c r="AG36" i="2"/>
  <c r="AG34" i="2"/>
  <c r="AG32" i="2"/>
  <c r="AG30" i="2"/>
  <c r="AG28" i="2"/>
  <c r="AG66" i="2" l="1"/>
  <c r="AJ60" i="2"/>
  <c r="AH67" i="2"/>
  <c r="AH68" i="2"/>
  <c r="AL60" i="2"/>
  <c r="AG68" i="2"/>
  <c r="AK60" i="2"/>
</calcChain>
</file>

<file path=xl/sharedStrings.xml><?xml version="1.0" encoding="utf-8"?>
<sst xmlns="http://schemas.openxmlformats.org/spreadsheetml/2006/main" count="110" uniqueCount="51">
  <si>
    <t>RPGs Awards by Grant Activity Codes</t>
  </si>
  <si>
    <t>Fiscal Years 2013-2023</t>
  </si>
  <si>
    <t>(Dollars in Thousands. Descriptions of the NIH Activity Codes appear on the next page.)</t>
  </si>
  <si>
    <t>R01</t>
  </si>
  <si>
    <t>DP1</t>
  </si>
  <si>
    <t>DP2</t>
  </si>
  <si>
    <t>DP5</t>
  </si>
  <si>
    <t>P01</t>
  </si>
  <si>
    <t>R00</t>
  </si>
  <si>
    <t>R37</t>
  </si>
  <si>
    <t>RFA*</t>
  </si>
  <si>
    <t>U01</t>
  </si>
  <si>
    <t>U19</t>
  </si>
  <si>
    <t>U34</t>
  </si>
  <si>
    <t>UH2</t>
  </si>
  <si>
    <t>R34</t>
  </si>
  <si>
    <t>R35</t>
  </si>
  <si>
    <t>R50</t>
  </si>
  <si>
    <t>UH3</t>
  </si>
  <si>
    <t>UA5</t>
  </si>
  <si>
    <t>UM1</t>
  </si>
  <si>
    <t>UG3</t>
  </si>
  <si>
    <t>R03</t>
  </si>
  <si>
    <t>R21</t>
  </si>
  <si>
    <t>R33</t>
  </si>
  <si>
    <t>R15</t>
  </si>
  <si>
    <t>R55</t>
  </si>
  <si>
    <t>R56</t>
  </si>
  <si>
    <t>R61</t>
  </si>
  <si>
    <t>RC2</t>
  </si>
  <si>
    <t>SBIR/
STTR</t>
  </si>
  <si>
    <t>TOTAL</t>
  </si>
  <si>
    <t xml:space="preserve">Average Cost </t>
  </si>
  <si>
    <t>#</t>
  </si>
  <si>
    <t>$</t>
  </si>
  <si>
    <t>No.</t>
  </si>
  <si>
    <t>Just add &amp; copy formulas to the next year and move the graph data source to capture the new year and ignor the old year</t>
  </si>
  <si>
    <t>add data to table below to keep info available for future</t>
  </si>
  <si>
    <t>Hide oldest year rows</t>
  </si>
  <si>
    <t>Only show 10 Years</t>
  </si>
  <si>
    <t>FY</t>
  </si>
  <si>
    <t>No. Awarded</t>
  </si>
  <si>
    <t>$ in Millions</t>
  </si>
  <si>
    <t>Avg Cost</t>
  </si>
  <si>
    <t>Checks:</t>
  </si>
  <si>
    <t>In 2011, NCI awarded 1 UA5, it is not displayed but is included in the 2011 totals.</t>
  </si>
  <si>
    <t>Notes (update as necessary)</t>
  </si>
  <si>
    <t>RPG Activity Codes with a "0" count displayed for No. are grants where NCI did not take the grant award count for the funding since NCI was not the Primary IC funding the award.</t>
  </si>
  <si>
    <t>**Fiscal year 2021 includes multi-year funded grants with a 1 year average cost estimation.</t>
  </si>
  <si>
    <t>*From fiscal year 2017 onward, RFAs will be accounted for in the actual grant mechanism categories under which they fall.</t>
  </si>
  <si>
    <t>*Fiscal years 2023 through 2017 includes Cancer Moonshot funding appropriated that fiscal year and excludes all carryover obligations for fiscal years 2022 through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</si>
</sst>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#,##0.0"/>
    <numFmt numFmtId="165" formatCode="&quot;$&quot;#,##0"/>
    <numFmt numFmtId="166" formatCode="&quot;$&quot;#,##0.0_);\(&quot;$&quot;#,##0.0\)"/>
    <numFmt numFmtId="167" formatCode="&quot;$&quot;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8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6">
    <xf numFmtId="0" fontId="0" fillId="0" borderId="0"/>
    <xf numFmtId="0" fontId="1" fillId="0" borderId="0"/>
    <xf numFmtId="3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</cellStyleXfs>
  <cellXfs count="12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3" fillId="2" borderId="0" xfId="1" applyFont="1" applyFill="1"/>
    <xf numFmtId="0" fontId="2" fillId="3" borderId="0" xfId="1" applyFont="1" applyFill="1"/>
    <xf numFmtId="0" fontId="6" fillId="3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Alignment="1">
      <alignment horizontal="right"/>
    </xf>
    <xf numFmtId="0" fontId="5" fillId="2" borderId="0" xfId="1" applyFont="1" applyFill="1"/>
    <xf numFmtId="0" fontId="5" fillId="3" borderId="2" xfId="1" applyFont="1" applyFill="1" applyBorder="1" applyAlignment="1">
      <alignment wrapText="1"/>
    </xf>
    <xf numFmtId="0" fontId="2" fillId="3" borderId="3" xfId="1" applyFont="1" applyFill="1" applyBorder="1" applyAlignment="1">
      <alignment horizontal="right" wrapText="1"/>
    </xf>
    <xf numFmtId="0" fontId="5" fillId="3" borderId="4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3" fillId="2" borderId="0" xfId="1" applyFont="1" applyFill="1" applyAlignment="1">
      <alignment wrapText="1"/>
    </xf>
    <xf numFmtId="0" fontId="2" fillId="3" borderId="0" xfId="1" applyFont="1" applyFill="1" applyAlignment="1">
      <alignment wrapText="1"/>
    </xf>
    <xf numFmtId="0" fontId="10" fillId="2" borderId="0" xfId="1" applyFont="1" applyFill="1"/>
    <xf numFmtId="0" fontId="8" fillId="3" borderId="11" xfId="1" applyFont="1" applyFill="1" applyBorder="1" applyAlignment="1">
      <alignment horizontal="center"/>
    </xf>
    <xf numFmtId="3" fontId="8" fillId="3" borderId="11" xfId="1" applyNumberFormat="1" applyFont="1" applyFill="1" applyBorder="1" applyAlignment="1">
      <alignment horizontal="right"/>
    </xf>
    <xf numFmtId="3" fontId="8" fillId="3" borderId="11" xfId="1" quotePrefix="1" applyNumberFormat="1" applyFont="1" applyFill="1" applyBorder="1" applyAlignment="1">
      <alignment horizontal="right"/>
    </xf>
    <xf numFmtId="3" fontId="8" fillId="3" borderId="12" xfId="1" applyNumberFormat="1" applyFont="1" applyFill="1" applyBorder="1" applyAlignment="1">
      <alignment horizontal="right"/>
    </xf>
    <xf numFmtId="0" fontId="11" fillId="2" borderId="0" xfId="1" applyFont="1" applyFill="1"/>
    <xf numFmtId="0" fontId="10" fillId="3" borderId="0" xfId="1" applyFont="1" applyFill="1"/>
    <xf numFmtId="0" fontId="10" fillId="3" borderId="9" xfId="1" applyFont="1" applyFill="1" applyBorder="1" applyAlignment="1">
      <alignment horizontal="center"/>
    </xf>
    <xf numFmtId="3" fontId="10" fillId="3" borderId="9" xfId="1" applyNumberFormat="1" applyFont="1" applyFill="1" applyBorder="1" applyAlignment="1">
      <alignment horizontal="right"/>
    </xf>
    <xf numFmtId="3" fontId="10" fillId="3" borderId="14" xfId="1" applyNumberFormat="1" applyFont="1" applyFill="1" applyBorder="1" applyAlignment="1">
      <alignment horizontal="right"/>
    </xf>
    <xf numFmtId="0" fontId="11" fillId="3" borderId="0" xfId="1" applyFont="1" applyFill="1"/>
    <xf numFmtId="3" fontId="8" fillId="3" borderId="11" xfId="2" applyFont="1" applyFill="1" applyBorder="1" applyAlignment="1">
      <alignment horizontal="right"/>
    </xf>
    <xf numFmtId="3" fontId="10" fillId="3" borderId="9" xfId="2" applyFont="1" applyFill="1" applyBorder="1" applyAlignment="1">
      <alignment horizontal="right"/>
    </xf>
    <xf numFmtId="0" fontId="8" fillId="3" borderId="16" xfId="1" applyFont="1" applyFill="1" applyBorder="1" applyAlignment="1">
      <alignment horizontal="center"/>
    </xf>
    <xf numFmtId="0" fontId="10" fillId="3" borderId="17" xfId="1" applyFont="1" applyFill="1" applyBorder="1" applyAlignment="1">
      <alignment horizontal="center"/>
    </xf>
    <xf numFmtId="0" fontId="8" fillId="3" borderId="19" xfId="1" applyFont="1" applyFill="1" applyBorder="1" applyAlignment="1">
      <alignment horizontal="center"/>
    </xf>
    <xf numFmtId="0" fontId="10" fillId="3" borderId="21" xfId="1" applyFont="1" applyFill="1" applyBorder="1" applyAlignment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4" fillId="3" borderId="0" xfId="1" applyFont="1" applyFill="1"/>
    <xf numFmtId="0" fontId="5" fillId="3" borderId="0" xfId="1" applyFont="1" applyFill="1" applyAlignment="1">
      <alignment horizontal="right"/>
    </xf>
    <xf numFmtId="0" fontId="7" fillId="3" borderId="0" xfId="1" applyFont="1" applyFill="1"/>
    <xf numFmtId="0" fontId="5" fillId="0" borderId="6" xfId="1" applyFont="1" applyBorder="1" applyAlignment="1">
      <alignment horizontal="center" wrapText="1"/>
    </xf>
    <xf numFmtId="3" fontId="8" fillId="0" borderId="7" xfId="1" applyNumberFormat="1" applyFont="1" applyBorder="1" applyAlignment="1">
      <alignment horizontal="right"/>
    </xf>
    <xf numFmtId="165" fontId="9" fillId="0" borderId="8" xfId="1" applyNumberFormat="1" applyFont="1" applyBorder="1" applyAlignment="1">
      <alignment horizontal="right"/>
    </xf>
    <xf numFmtId="165" fontId="9" fillId="0" borderId="15" xfId="1" applyNumberFormat="1" applyFont="1" applyBorder="1" applyAlignment="1">
      <alignment horizontal="right"/>
    </xf>
    <xf numFmtId="0" fontId="2" fillId="3" borderId="0" xfId="1" applyFont="1" applyFill="1" applyAlignment="1">
      <alignment horizontal="left"/>
    </xf>
    <xf numFmtId="0" fontId="2" fillId="0" borderId="0" xfId="5" applyFont="1">
      <alignment vertical="top"/>
    </xf>
    <xf numFmtId="0" fontId="2" fillId="3" borderId="0" xfId="5" applyFont="1" applyFill="1">
      <alignment vertical="top"/>
    </xf>
    <xf numFmtId="0" fontId="5" fillId="0" borderId="22" xfId="1" applyFont="1" applyBorder="1" applyAlignment="1">
      <alignment horizontal="center" wrapText="1"/>
    </xf>
    <xf numFmtId="0" fontId="13" fillId="3" borderId="24" xfId="1" applyFont="1" applyFill="1" applyBorder="1" applyAlignment="1">
      <alignment horizontal="right"/>
    </xf>
    <xf numFmtId="3" fontId="13" fillId="3" borderId="24" xfId="2" applyFont="1" applyFill="1" applyBorder="1" applyAlignment="1">
      <alignment horizontal="right"/>
    </xf>
    <xf numFmtId="0" fontId="13" fillId="3" borderId="25" xfId="1" applyFont="1" applyFill="1" applyBorder="1" applyAlignment="1">
      <alignment horizontal="right"/>
    </xf>
    <xf numFmtId="164" fontId="8" fillId="0" borderId="26" xfId="1" applyNumberFormat="1" applyFont="1" applyBorder="1" applyAlignment="1">
      <alignment horizontal="right"/>
    </xf>
    <xf numFmtId="0" fontId="14" fillId="3" borderId="28" xfId="1" applyFont="1" applyFill="1" applyBorder="1" applyAlignment="1">
      <alignment horizontal="right"/>
    </xf>
    <xf numFmtId="3" fontId="14" fillId="3" borderId="28" xfId="2" applyFont="1" applyFill="1" applyBorder="1" applyAlignment="1">
      <alignment horizontal="right"/>
    </xf>
    <xf numFmtId="3" fontId="12" fillId="3" borderId="28" xfId="2" applyFont="1" applyFill="1" applyBorder="1" applyAlignment="1">
      <alignment horizontal="right"/>
    </xf>
    <xf numFmtId="0" fontId="14" fillId="3" borderId="29" xfId="1" applyFont="1" applyFill="1" applyBorder="1" applyAlignment="1">
      <alignment horizontal="right"/>
    </xf>
    <xf numFmtId="165" fontId="9" fillId="0" borderId="30" xfId="1" applyNumberFormat="1" applyFont="1" applyBorder="1" applyAlignment="1">
      <alignment horizontal="right"/>
    </xf>
    <xf numFmtId="0" fontId="14" fillId="3" borderId="9" xfId="1" applyFont="1" applyFill="1" applyBorder="1" applyAlignment="1">
      <alignment horizontal="right"/>
    </xf>
    <xf numFmtId="3" fontId="13" fillId="3" borderId="24" xfId="1" applyNumberFormat="1" applyFont="1" applyFill="1" applyBorder="1" applyAlignment="1">
      <alignment horizontal="right"/>
    </xf>
    <xf numFmtId="3" fontId="13" fillId="3" borderId="24" xfId="1" quotePrefix="1" applyNumberFormat="1" applyFont="1" applyFill="1" applyBorder="1" applyAlignment="1">
      <alignment horizontal="right"/>
    </xf>
    <xf numFmtId="3" fontId="13" fillId="3" borderId="25" xfId="1" applyNumberFormat="1" applyFont="1" applyFill="1" applyBorder="1" applyAlignment="1">
      <alignment horizontal="right"/>
    </xf>
    <xf numFmtId="0" fontId="14" fillId="3" borderId="31" xfId="1" applyFont="1" applyFill="1" applyBorder="1" applyAlignment="1">
      <alignment horizontal="right"/>
    </xf>
    <xf numFmtId="3" fontId="14" fillId="3" borderId="31" xfId="1" applyNumberFormat="1" applyFont="1" applyFill="1" applyBorder="1" applyAlignment="1">
      <alignment horizontal="right"/>
    </xf>
    <xf numFmtId="3" fontId="14" fillId="3" borderId="31" xfId="2" applyFont="1" applyFill="1" applyBorder="1" applyAlignment="1">
      <alignment horizontal="right"/>
    </xf>
    <xf numFmtId="3" fontId="14" fillId="3" borderId="32" xfId="1" applyNumberFormat="1" applyFont="1" applyFill="1" applyBorder="1" applyAlignment="1">
      <alignment horizontal="right"/>
    </xf>
    <xf numFmtId="165" fontId="8" fillId="0" borderId="26" xfId="1" applyNumberFormat="1" applyFont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9" fillId="3" borderId="8" xfId="1" applyNumberFormat="1" applyFont="1" applyFill="1" applyBorder="1" applyAlignment="1">
      <alignment horizontal="right"/>
    </xf>
    <xf numFmtId="0" fontId="10" fillId="2" borderId="0" xfId="1" applyFont="1" applyFill="1" applyAlignment="1">
      <alignment wrapText="1"/>
    </xf>
    <xf numFmtId="165" fontId="10" fillId="2" borderId="0" xfId="1" applyNumberFormat="1" applyFont="1" applyFill="1" applyAlignment="1">
      <alignment wrapText="1"/>
    </xf>
    <xf numFmtId="166" fontId="10" fillId="2" borderId="0" xfId="3" applyNumberFormat="1" applyFont="1" applyFill="1"/>
    <xf numFmtId="3" fontId="9" fillId="3" borderId="0" xfId="1" applyNumberFormat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3" fontId="10" fillId="2" borderId="0" xfId="1" applyNumberFormat="1" applyFont="1" applyFill="1" applyAlignment="1">
      <alignment wrapText="1"/>
    </xf>
    <xf numFmtId="0" fontId="10" fillId="4" borderId="0" xfId="1" applyFont="1" applyFill="1" applyAlignment="1">
      <alignment wrapText="1"/>
    </xf>
    <xf numFmtId="3" fontId="10" fillId="4" borderId="0" xfId="1" applyNumberFormat="1" applyFont="1" applyFill="1" applyAlignment="1">
      <alignment wrapText="1"/>
    </xf>
    <xf numFmtId="165" fontId="10" fillId="4" borderId="0" xfId="1" applyNumberFormat="1" applyFont="1" applyFill="1" applyAlignment="1">
      <alignment wrapText="1"/>
    </xf>
    <xf numFmtId="166" fontId="10" fillId="4" borderId="0" xfId="3" applyNumberFormat="1" applyFont="1" applyFill="1"/>
    <xf numFmtId="3" fontId="8" fillId="3" borderId="12" xfId="2" applyFont="1" applyFill="1" applyBorder="1" applyAlignment="1">
      <alignment horizontal="right"/>
    </xf>
    <xf numFmtId="3" fontId="8" fillId="0" borderId="12" xfId="2" applyFont="1" applyFill="1" applyBorder="1" applyAlignment="1">
      <alignment horizontal="right"/>
    </xf>
    <xf numFmtId="3" fontId="10" fillId="3" borderId="14" xfId="2" applyFont="1" applyFill="1" applyBorder="1" applyAlignment="1">
      <alignment horizontal="right"/>
    </xf>
    <xf numFmtId="3" fontId="10" fillId="0" borderId="14" xfId="2" applyFont="1" applyFill="1" applyBorder="1" applyAlignment="1">
      <alignment horizontal="right"/>
    </xf>
    <xf numFmtId="3" fontId="10" fillId="4" borderId="0" xfId="1" applyNumberFormat="1" applyFont="1" applyFill="1"/>
    <xf numFmtId="3" fontId="10" fillId="2" borderId="0" xfId="1" applyNumberFormat="1" applyFont="1" applyFill="1"/>
    <xf numFmtId="0" fontId="10" fillId="4" borderId="0" xfId="1" applyFont="1" applyFill="1"/>
    <xf numFmtId="165" fontId="10" fillId="4" borderId="0" xfId="1" applyNumberFormat="1" applyFont="1" applyFill="1"/>
    <xf numFmtId="167" fontId="10" fillId="4" borderId="0" xfId="1" applyNumberFormat="1" applyFont="1" applyFill="1"/>
    <xf numFmtId="3" fontId="10" fillId="5" borderId="0" xfId="1" applyNumberFormat="1" applyFont="1" applyFill="1"/>
    <xf numFmtId="165" fontId="10" fillId="5" borderId="0" xfId="1" applyNumberFormat="1" applyFont="1" applyFill="1" applyAlignment="1">
      <alignment wrapText="1"/>
    </xf>
    <xf numFmtId="167" fontId="10" fillId="4" borderId="0" xfId="1" applyNumberFormat="1" applyFont="1" applyFill="1" applyAlignment="1">
      <alignment horizontal="right"/>
    </xf>
    <xf numFmtId="3" fontId="9" fillId="3" borderId="15" xfId="1" applyNumberFormat="1" applyFont="1" applyFill="1" applyBorder="1" applyAlignment="1">
      <alignment horizontal="right"/>
    </xf>
    <xf numFmtId="167" fontId="8" fillId="0" borderId="26" xfId="1" applyNumberFormat="1" applyFont="1" applyBorder="1" applyAlignment="1">
      <alignment horizontal="right"/>
    </xf>
    <xf numFmtId="3" fontId="10" fillId="3" borderId="0" xfId="1" applyNumberFormat="1" applyFont="1" applyFill="1"/>
    <xf numFmtId="165" fontId="10" fillId="3" borderId="0" xfId="1" applyNumberFormat="1" applyFont="1" applyFill="1" applyAlignment="1">
      <alignment wrapText="1"/>
    </xf>
    <xf numFmtId="167" fontId="10" fillId="2" borderId="0" xfId="1" applyNumberFormat="1" applyFont="1" applyFill="1" applyAlignment="1">
      <alignment horizontal="right"/>
    </xf>
    <xf numFmtId="0" fontId="8" fillId="4" borderId="0" xfId="1" applyFont="1" applyFill="1" applyAlignment="1">
      <alignment horizontal="center"/>
    </xf>
    <xf numFmtId="3" fontId="7" fillId="4" borderId="0" xfId="1" applyNumberFormat="1" applyFont="1" applyFill="1" applyAlignment="1">
      <alignment horizontal="center"/>
    </xf>
    <xf numFmtId="0" fontId="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/>
    </xf>
    <xf numFmtId="3" fontId="10" fillId="3" borderId="0" xfId="1" applyNumberFormat="1" applyFont="1" applyFill="1" applyAlignment="1">
      <alignment horizontal="right"/>
    </xf>
    <xf numFmtId="165" fontId="9" fillId="0" borderId="0" xfId="1" applyNumberFormat="1" applyFont="1" applyAlignment="1">
      <alignment horizontal="right"/>
    </xf>
    <xf numFmtId="3" fontId="15" fillId="2" borderId="0" xfId="4" applyNumberFormat="1" applyFont="1" applyFill="1"/>
    <xf numFmtId="3" fontId="2" fillId="2" borderId="0" xfId="1" applyNumberFormat="1" applyFont="1" applyFill="1" applyAlignment="1">
      <alignment horizontal="left"/>
    </xf>
    <xf numFmtId="165" fontId="2" fillId="2" borderId="0" xfId="1" applyNumberFormat="1" applyFont="1" applyFill="1" applyAlignment="1">
      <alignment horizontal="left" wrapText="1"/>
    </xf>
    <xf numFmtId="166" fontId="2" fillId="2" borderId="0" xfId="3" applyNumberFormat="1" applyFont="1" applyFill="1" applyAlignment="1">
      <alignment horizontal="left"/>
    </xf>
    <xf numFmtId="3" fontId="3" fillId="2" borderId="0" xfId="1" applyNumberFormat="1" applyFont="1" applyFill="1" applyAlignment="1">
      <alignment wrapText="1"/>
    </xf>
    <xf numFmtId="3" fontId="3" fillId="2" borderId="0" xfId="1" applyNumberFormat="1" applyFont="1" applyFill="1" applyAlignment="1">
      <alignment horizontal="right"/>
    </xf>
    <xf numFmtId="165" fontId="3" fillId="2" borderId="0" xfId="1" applyNumberFormat="1" applyFont="1" applyFill="1" applyAlignment="1">
      <alignment wrapText="1"/>
    </xf>
    <xf numFmtId="166" fontId="3" fillId="2" borderId="0" xfId="3" applyNumberFormat="1" applyFont="1" applyFill="1"/>
    <xf numFmtId="3" fontId="2" fillId="2" borderId="0" xfId="1" applyNumberFormat="1" applyFont="1" applyFill="1"/>
    <xf numFmtId="3" fontId="2" fillId="2" borderId="0" xfId="1" applyNumberFormat="1" applyFont="1" applyFill="1" applyAlignment="1">
      <alignment wrapText="1"/>
    </xf>
    <xf numFmtId="165" fontId="2" fillId="2" borderId="0" xfId="1" applyNumberFormat="1" applyFont="1" applyFill="1" applyAlignment="1">
      <alignment wrapText="1"/>
    </xf>
    <xf numFmtId="166" fontId="2" fillId="2" borderId="0" xfId="3" applyNumberFormat="1" applyFont="1" applyFill="1"/>
    <xf numFmtId="3" fontId="2" fillId="2" borderId="0" xfId="1" applyNumberFormat="1" applyFont="1" applyFill="1" applyAlignment="1">
      <alignment horizontal="right"/>
    </xf>
    <xf numFmtId="0" fontId="9" fillId="3" borderId="2" xfId="1" applyFont="1" applyFill="1" applyBorder="1" applyAlignment="1">
      <alignment vertical="center"/>
    </xf>
    <xf numFmtId="0" fontId="10" fillId="3" borderId="13" xfId="1" applyFont="1" applyFill="1" applyBorder="1" applyAlignment="1">
      <alignment vertical="center"/>
    </xf>
    <xf numFmtId="0" fontId="2" fillId="2" borderId="0" xfId="1" applyFont="1" applyFill="1" applyAlignment="1">
      <alignment wrapText="1"/>
    </xf>
    <xf numFmtId="0" fontId="12" fillId="3" borderId="23" xfId="1" applyFont="1" applyFill="1" applyBorder="1" applyAlignment="1">
      <alignment vertical="center"/>
    </xf>
    <xf numFmtId="0" fontId="14" fillId="3" borderId="27" xfId="1" applyFont="1" applyFill="1" applyBorder="1" applyAlignment="1">
      <alignment vertical="center"/>
    </xf>
    <xf numFmtId="0" fontId="2" fillId="2" borderId="0" xfId="1" applyFont="1" applyFill="1" applyAlignment="1">
      <alignment wrapText="1"/>
    </xf>
    <xf numFmtId="0" fontId="2" fillId="3" borderId="0" xfId="1" applyFont="1" applyFill="1"/>
    <xf numFmtId="0" fontId="9" fillId="3" borderId="2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12" fillId="3" borderId="27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/>
    </xf>
    <xf numFmtId="0" fontId="10" fillId="3" borderId="13" xfId="1" applyFont="1" applyFill="1" applyBorder="1" applyAlignment="1">
      <alignment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</cellXfs>
  <cellStyles count="6">
    <cellStyle name="Comma 2" xfId="1" xr:uid="{22717D1E-5F8A-4C01-9ADA-15ED9EAD6A7B}"/>
    <cellStyle name="Comma0" xfId="2" xr:uid="{FC7B532A-3D60-453A-BF28-272C5611EBCF}"/>
    <cellStyle name="Currency 3" xfId="3" xr:uid="{23D6B156-6496-42D8-AD1A-0D5AC7490411}"/>
    <cellStyle name="Normal" xfId="0" builtinId="0"/>
    <cellStyle name="Normal 15" xfId="4" xr:uid="{48E864EE-E304-4A7F-9886-E1F9AFD17291}"/>
    <cellStyle name="Normal_Extramural_02" xfId="5" xr:uid="{BF522C87-B064-437D-89DE-07D2C433F4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63706190137297"/>
          <c:y val="5.7615115427457085E-2"/>
          <c:w val="0.6840341163088236"/>
          <c:h val="0.6535965357271514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745A94"/>
            </a:solidFill>
          </c:spPr>
          <c:invertIfNegative val="0"/>
          <c:cat>
            <c:numRef>
              <c:f>'FBE4; RPG Awards by Act'!$AI$49:$AI$60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'FBE4; RPG Awards by Act'!$AJ$49:$AJ$60</c:f>
              <c:numCache>
                <c:formatCode>#,##0</c:formatCode>
                <c:ptCount val="12"/>
                <c:pt idx="1">
                  <c:v>4816</c:v>
                </c:pt>
                <c:pt idx="2">
                  <c:v>4814</c:v>
                </c:pt>
                <c:pt idx="3">
                  <c:v>4767</c:v>
                </c:pt>
                <c:pt idx="4">
                  <c:v>4666</c:v>
                </c:pt>
                <c:pt idx="5">
                  <c:v>4663</c:v>
                </c:pt>
                <c:pt idx="6">
                  <c:v>4780</c:v>
                </c:pt>
                <c:pt idx="7">
                  <c:v>4984</c:v>
                </c:pt>
                <c:pt idx="8">
                  <c:v>5070</c:v>
                </c:pt>
                <c:pt idx="9">
                  <c:v>5221</c:v>
                </c:pt>
                <c:pt idx="10">
                  <c:v>5497</c:v>
                </c:pt>
                <c:pt idx="11">
                  <c:v>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E-496F-8BD9-D1DC906B64C4}"/>
            </c:ext>
          </c:extLst>
        </c:ser>
        <c:ser>
          <c:idx val="3"/>
          <c:order val="1"/>
          <c:invertIfNegative val="0"/>
          <c:cat>
            <c:numRef>
              <c:f>'FBE4; RPG Awards by Act'!$AI$49:$AI$60</c:f>
              <c:numCache>
                <c:formatCode>General</c:formatCode>
                <c:ptCount val="12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'FBE4; RPG Awards by Act'!$AK$49:$AK$60</c:f>
              <c:numCache>
                <c:formatCode>"$"#,##0</c:formatCode>
                <c:ptCount val="12"/>
                <c:pt idx="1">
                  <c:v>1924.8030000000001</c:v>
                </c:pt>
                <c:pt idx="2">
                  <c:v>1939.623</c:v>
                </c:pt>
                <c:pt idx="3">
                  <c:v>2019.307914</c:v>
                </c:pt>
                <c:pt idx="4">
                  <c:v>2069</c:v>
                </c:pt>
                <c:pt idx="5">
                  <c:v>2195</c:v>
                </c:pt>
                <c:pt idx="6">
                  <c:v>2366.5296170000001</c:v>
                </c:pt>
                <c:pt idx="7">
                  <c:v>2456.1564099999996</c:v>
                </c:pt>
                <c:pt idx="8">
                  <c:v>2677.2061599999993</c:v>
                </c:pt>
                <c:pt idx="9">
                  <c:v>2739.3454979999997</c:v>
                </c:pt>
                <c:pt idx="10">
                  <c:v>2864</c:v>
                </c:pt>
                <c:pt idx="11">
                  <c:v>3037.9105150000009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E-496F-8BD9-D1DC906B6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12736"/>
        <c:axId val="61814656"/>
      </c:barChart>
      <c:lineChart>
        <c:grouping val="standard"/>
        <c:varyColors val="0"/>
        <c:ser>
          <c:idx val="1"/>
          <c:order val="2"/>
          <c:spPr>
            <a:ln>
              <a:solidFill>
                <a:prstClr val="black"/>
              </a:solidFill>
            </a:ln>
          </c:spPr>
          <c:marker>
            <c:spPr>
              <a:solidFill>
                <a:schemeClr val="tx1"/>
              </a:solidFill>
            </c:spPr>
          </c:marker>
          <c:dLbls>
            <c:dLbl>
              <c:idx val="0"/>
              <c:layout>
                <c:manualLayout>
                  <c:x val="-7.407830893775556E-17"/>
                  <c:y val="-4.5111086049396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2E-496F-8BD9-D1DC906B64C4}"/>
                </c:ext>
              </c:extLst>
            </c:dLbl>
            <c:dLbl>
              <c:idx val="1"/>
              <c:layout>
                <c:manualLayout>
                  <c:x val="7.0711929937759292E-3"/>
                  <c:y val="-4.8870343220179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2E-496F-8BD9-D1DC906B64C4}"/>
                </c:ext>
              </c:extLst>
            </c:dLbl>
            <c:dLbl>
              <c:idx val="2"/>
              <c:layout>
                <c:manualLayout>
                  <c:x val="1.0101704276822968E-3"/>
                  <c:y val="-5.2629600390962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2E-496F-8BD9-D1DC906B64C4}"/>
                </c:ext>
              </c:extLst>
            </c:dLbl>
            <c:dLbl>
              <c:idx val="3"/>
              <c:layout>
                <c:manualLayout>
                  <c:x val="-1.1111874704505413E-2"/>
                  <c:y val="-6.0148114732528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2E-496F-8BD9-D1DC906B64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'FBE4; RPG Awards by Act'!$AL$49:$AL$60</c:f>
              <c:numCache>
                <c:formatCode>"$"#,##0.0</c:formatCode>
                <c:ptCount val="12"/>
                <c:pt idx="1">
                  <c:v>402.91296219360197</c:v>
                </c:pt>
                <c:pt idx="2">
                  <c:v>402.99127544661405</c:v>
                </c:pt>
                <c:pt idx="3">
                  <c:v>423.60140843297671</c:v>
                </c:pt>
                <c:pt idx="4">
                  <c:v>443.42048864123444</c:v>
                </c:pt>
                <c:pt idx="5">
                  <c:v>471</c:v>
                </c:pt>
                <c:pt idx="6">
                  <c:v>495.08987803347281</c:v>
                </c:pt>
                <c:pt idx="7">
                  <c:v>492.80826845906893</c:v>
                </c:pt>
                <c:pt idx="8">
                  <c:v>514.27874082840231</c:v>
                </c:pt>
                <c:pt idx="9">
                  <c:v>524.6783179467534</c:v>
                </c:pt>
                <c:pt idx="10">
                  <c:v>521.70695147683932</c:v>
                </c:pt>
                <c:pt idx="11">
                  <c:v>529.62177737099046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2E-496F-8BD9-D1DC906B6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0928"/>
        <c:axId val="61822464"/>
      </c:lineChart>
      <c:catAx>
        <c:axId val="61812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814656"/>
        <c:crosses val="autoZero"/>
        <c:auto val="0"/>
        <c:lblAlgn val="ctr"/>
        <c:lblOffset val="100"/>
        <c:tickMarkSkip val="1"/>
        <c:noMultiLvlLbl val="0"/>
      </c:catAx>
      <c:valAx>
        <c:axId val="61814656"/>
        <c:scaling>
          <c:orientation val="minMax"/>
          <c:max val="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Awards </a:t>
                </a:r>
              </a:p>
            </c:rich>
          </c:tx>
          <c:layout>
            <c:manualLayout>
              <c:xMode val="edge"/>
              <c:yMode val="edge"/>
              <c:x val="8.0206984253319513E-2"/>
              <c:y val="0.32038154762045379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812736"/>
        <c:crosses val="autoZero"/>
        <c:crossBetween val="between"/>
        <c:majorUnit val="1000"/>
        <c:minorUnit val="200"/>
      </c:valAx>
      <c:catAx>
        <c:axId val="6182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822464"/>
        <c:crosses val="autoZero"/>
        <c:auto val="0"/>
        <c:lblAlgn val="ctr"/>
        <c:lblOffset val="100"/>
        <c:noMultiLvlLbl val="0"/>
      </c:catAx>
      <c:valAx>
        <c:axId val="61822464"/>
        <c:scaling>
          <c:orientation val="minMax"/>
          <c:max val="55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Cost</a:t>
                </a:r>
              </a:p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(Dollars in Thousands)</a:t>
                </a:r>
              </a:p>
            </c:rich>
          </c:tx>
          <c:layout>
            <c:manualLayout>
              <c:xMode val="edge"/>
              <c:yMode val="edge"/>
              <c:x val="0.93432250204498724"/>
              <c:y val="0.21468323681998144"/>
            </c:manualLayout>
          </c:layout>
          <c:overlay val="0"/>
        </c:title>
        <c:numFmt formatCode="\$#,##0_);\(\$#,##0\)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820928"/>
        <c:crosses val="max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55832</xdr:colOff>
      <xdr:row>69</xdr:row>
      <xdr:rowOff>36718</xdr:rowOff>
    </xdr:from>
    <xdr:to>
      <xdr:col>32</xdr:col>
      <xdr:colOff>43391</xdr:colOff>
      <xdr:row>90</xdr:row>
      <xdr:rowOff>61384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4E930E-75AF-43D0-B2F3-62BF05D47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vonke/Desktop/Final%20OEFIA%20FY23%20Data%20Workbook%20for%20Fact%20Book%20-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Actuals; Direct"/>
      <sheetName val="Actuals; Serology"/>
      <sheetName val="Actuals; Cures 2017"/>
      <sheetName val="Actuals; Cures 2018"/>
      <sheetName val="Actuals; Cures 2019"/>
      <sheetName val="Actuals; Cures 2020"/>
      <sheetName val="Actuals; Cures 2021"/>
      <sheetName val="Actuals; Cures 2022"/>
      <sheetName val="Actuals; Cures Total"/>
      <sheetName val="Actuals; Total"/>
      <sheetName val="Actuals; NRSA Detail2"/>
      <sheetName val="OEFI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Actuals; NRSA Detail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DP2</v>
          </cell>
          <cell r="E8">
            <v>0</v>
          </cell>
          <cell r="F8">
            <v>0</v>
          </cell>
          <cell r="I8">
            <v>0</v>
          </cell>
          <cell r="J8">
            <v>0</v>
          </cell>
          <cell r="L8">
            <v>2</v>
          </cell>
          <cell r="M8">
            <v>0</v>
          </cell>
          <cell r="N8">
            <v>355844</v>
          </cell>
          <cell r="S8">
            <v>0</v>
          </cell>
          <cell r="T8">
            <v>355844</v>
          </cell>
          <cell r="V8">
            <v>0</v>
          </cell>
          <cell r="W8">
            <v>355844</v>
          </cell>
          <cell r="AE8">
            <v>0</v>
          </cell>
          <cell r="AF8">
            <v>0</v>
          </cell>
          <cell r="AM8">
            <v>0</v>
          </cell>
          <cell r="AN8">
            <v>0</v>
          </cell>
          <cell r="AP8">
            <v>0</v>
          </cell>
          <cell r="AQ8">
            <v>0</v>
          </cell>
          <cell r="AS8">
            <v>0</v>
          </cell>
          <cell r="AT8">
            <v>355844</v>
          </cell>
        </row>
        <row r="9">
          <cell r="B9" t="str">
            <v>P01</v>
          </cell>
          <cell r="C9">
            <v>9</v>
          </cell>
          <cell r="D9">
            <v>20615090</v>
          </cell>
          <cell r="E9">
            <v>8</v>
          </cell>
          <cell r="F9">
            <v>21118628</v>
          </cell>
          <cell r="I9">
            <v>17</v>
          </cell>
          <cell r="J9">
            <v>41733718</v>
          </cell>
          <cell r="L9">
            <v>15</v>
          </cell>
          <cell r="M9">
            <v>0</v>
          </cell>
          <cell r="N9">
            <v>1571533</v>
          </cell>
          <cell r="Q9">
            <v>79</v>
          </cell>
          <cell r="R9">
            <v>154326083</v>
          </cell>
          <cell r="S9">
            <v>79</v>
          </cell>
          <cell r="T9">
            <v>155897616</v>
          </cell>
          <cell r="V9">
            <v>96</v>
          </cell>
          <cell r="W9">
            <v>197631334</v>
          </cell>
          <cell r="AE9">
            <v>0</v>
          </cell>
          <cell r="AF9">
            <v>0</v>
          </cell>
          <cell r="AM9">
            <v>0</v>
          </cell>
          <cell r="AN9">
            <v>0</v>
          </cell>
          <cell r="AP9">
            <v>0</v>
          </cell>
          <cell r="AQ9">
            <v>0</v>
          </cell>
          <cell r="AS9">
            <v>96</v>
          </cell>
          <cell r="AT9">
            <v>197631334</v>
          </cell>
        </row>
        <row r="10">
          <cell r="B10" t="str">
            <v>R00</v>
          </cell>
          <cell r="C10">
            <v>1</v>
          </cell>
          <cell r="D10">
            <v>783430</v>
          </cell>
          <cell r="E10">
            <v>0</v>
          </cell>
          <cell r="F10">
            <v>0</v>
          </cell>
          <cell r="I10">
            <v>1</v>
          </cell>
          <cell r="J10">
            <v>783430</v>
          </cell>
          <cell r="L10">
            <v>4</v>
          </cell>
          <cell r="M10">
            <v>0</v>
          </cell>
          <cell r="N10">
            <v>157077</v>
          </cell>
          <cell r="Q10">
            <v>103</v>
          </cell>
          <cell r="R10">
            <v>24614565</v>
          </cell>
          <cell r="S10">
            <v>103</v>
          </cell>
          <cell r="T10">
            <v>24771642</v>
          </cell>
          <cell r="V10">
            <v>104</v>
          </cell>
          <cell r="W10">
            <v>25555072</v>
          </cell>
          <cell r="AE10">
            <v>0</v>
          </cell>
          <cell r="AF10">
            <v>0</v>
          </cell>
          <cell r="AM10">
            <v>0</v>
          </cell>
          <cell r="AN10">
            <v>0</v>
          </cell>
          <cell r="AP10">
            <v>0</v>
          </cell>
          <cell r="AQ10">
            <v>0</v>
          </cell>
          <cell r="AS10">
            <v>104</v>
          </cell>
          <cell r="AT10">
            <v>25555072</v>
          </cell>
        </row>
        <row r="11">
          <cell r="B11" t="str">
            <v>R01</v>
          </cell>
          <cell r="C11">
            <v>715</v>
          </cell>
          <cell r="D11">
            <v>400032707</v>
          </cell>
          <cell r="E11">
            <v>71</v>
          </cell>
          <cell r="F11">
            <v>34003400</v>
          </cell>
          <cell r="I11">
            <v>786</v>
          </cell>
          <cell r="J11">
            <v>434036107</v>
          </cell>
          <cell r="L11">
            <v>242</v>
          </cell>
          <cell r="M11">
            <v>0</v>
          </cell>
          <cell r="N11">
            <v>23972635</v>
          </cell>
          <cell r="Q11">
            <v>2925</v>
          </cell>
          <cell r="R11">
            <v>1395373981</v>
          </cell>
          <cell r="S11">
            <v>2925</v>
          </cell>
          <cell r="T11">
            <v>1419346616</v>
          </cell>
          <cell r="V11">
            <v>3711</v>
          </cell>
          <cell r="W11">
            <v>1853382723</v>
          </cell>
          <cell r="Y11">
            <v>7</v>
          </cell>
          <cell r="Z11">
            <v>3693717</v>
          </cell>
          <cell r="AE11">
            <v>7</v>
          </cell>
          <cell r="AF11">
            <v>3693717</v>
          </cell>
          <cell r="AI11">
            <v>0</v>
          </cell>
          <cell r="AJ11">
            <v>1781500</v>
          </cell>
          <cell r="AK11">
            <v>7</v>
          </cell>
          <cell r="AL11">
            <v>5543259</v>
          </cell>
          <cell r="AM11">
            <v>7</v>
          </cell>
          <cell r="AN11">
            <v>7324759</v>
          </cell>
          <cell r="AP11">
            <v>14</v>
          </cell>
          <cell r="AQ11">
            <v>11018476</v>
          </cell>
          <cell r="AS11">
            <v>3725</v>
          </cell>
          <cell r="AT11">
            <v>1864401199</v>
          </cell>
        </row>
        <row r="12">
          <cell r="B12" t="str">
            <v>R03</v>
          </cell>
          <cell r="C12">
            <v>50</v>
          </cell>
          <cell r="D12">
            <v>4817701</v>
          </cell>
          <cell r="E12">
            <v>0</v>
          </cell>
          <cell r="F12">
            <v>0</v>
          </cell>
          <cell r="I12">
            <v>50</v>
          </cell>
          <cell r="J12">
            <v>4817701</v>
          </cell>
          <cell r="L12">
            <v>1</v>
          </cell>
          <cell r="M12">
            <v>0</v>
          </cell>
          <cell r="N12">
            <v>70955</v>
          </cell>
          <cell r="Q12">
            <v>58</v>
          </cell>
          <cell r="R12">
            <v>4619092</v>
          </cell>
          <cell r="S12">
            <v>58</v>
          </cell>
          <cell r="T12">
            <v>4690047</v>
          </cell>
          <cell r="V12">
            <v>108</v>
          </cell>
          <cell r="W12">
            <v>9507748</v>
          </cell>
          <cell r="AE12">
            <v>0</v>
          </cell>
          <cell r="AF12">
            <v>0</v>
          </cell>
          <cell r="AM12">
            <v>0</v>
          </cell>
          <cell r="AN12">
            <v>0</v>
          </cell>
          <cell r="AP12">
            <v>0</v>
          </cell>
          <cell r="AQ12">
            <v>0</v>
          </cell>
          <cell r="AS12">
            <v>108</v>
          </cell>
          <cell r="AT12">
            <v>9507748</v>
          </cell>
        </row>
        <row r="13">
          <cell r="B13" t="str">
            <v>R15</v>
          </cell>
          <cell r="C13">
            <v>20</v>
          </cell>
          <cell r="D13">
            <v>8818798</v>
          </cell>
          <cell r="E13">
            <v>0</v>
          </cell>
          <cell r="F13">
            <v>0</v>
          </cell>
          <cell r="I13">
            <v>20</v>
          </cell>
          <cell r="J13">
            <v>8818798</v>
          </cell>
          <cell r="L13">
            <v>3</v>
          </cell>
          <cell r="M13">
            <v>0</v>
          </cell>
          <cell r="N13">
            <v>231414</v>
          </cell>
          <cell r="S13">
            <v>0</v>
          </cell>
          <cell r="T13">
            <v>231414</v>
          </cell>
          <cell r="V13">
            <v>20</v>
          </cell>
          <cell r="W13">
            <v>9050212</v>
          </cell>
          <cell r="AE13">
            <v>0</v>
          </cell>
          <cell r="AF13">
            <v>0</v>
          </cell>
          <cell r="AM13">
            <v>0</v>
          </cell>
          <cell r="AN13">
            <v>0</v>
          </cell>
          <cell r="AP13">
            <v>0</v>
          </cell>
          <cell r="AQ13">
            <v>0</v>
          </cell>
          <cell r="AS13">
            <v>20</v>
          </cell>
          <cell r="AT13">
            <v>9050212</v>
          </cell>
        </row>
        <row r="14">
          <cell r="B14" t="str">
            <v>R21</v>
          </cell>
          <cell r="C14">
            <v>199</v>
          </cell>
          <cell r="D14">
            <v>48008452</v>
          </cell>
          <cell r="E14">
            <v>0</v>
          </cell>
          <cell r="F14">
            <v>0</v>
          </cell>
          <cell r="I14">
            <v>199</v>
          </cell>
          <cell r="J14">
            <v>48008452</v>
          </cell>
          <cell r="L14">
            <v>5</v>
          </cell>
          <cell r="M14">
            <v>0</v>
          </cell>
          <cell r="N14">
            <v>322069</v>
          </cell>
          <cell r="Q14">
            <v>234</v>
          </cell>
          <cell r="R14">
            <v>45274073</v>
          </cell>
          <cell r="S14">
            <v>234</v>
          </cell>
          <cell r="T14">
            <v>45596142</v>
          </cell>
          <cell r="V14">
            <v>433</v>
          </cell>
          <cell r="W14">
            <v>93604594</v>
          </cell>
          <cell r="AE14">
            <v>0</v>
          </cell>
          <cell r="AF14">
            <v>0</v>
          </cell>
          <cell r="AM14">
            <v>0</v>
          </cell>
          <cell r="AN14">
            <v>0</v>
          </cell>
          <cell r="AP14">
            <v>0</v>
          </cell>
          <cell r="AQ14">
            <v>0</v>
          </cell>
          <cell r="AS14">
            <v>433</v>
          </cell>
          <cell r="AT14">
            <v>93604594</v>
          </cell>
        </row>
        <row r="15">
          <cell r="B15" t="str">
            <v>R33</v>
          </cell>
          <cell r="C15">
            <v>14</v>
          </cell>
          <cell r="D15">
            <v>5516781</v>
          </cell>
          <cell r="E15">
            <v>0</v>
          </cell>
          <cell r="F15">
            <v>0</v>
          </cell>
          <cell r="I15">
            <v>14</v>
          </cell>
          <cell r="J15">
            <v>5516781</v>
          </cell>
          <cell r="L15">
            <v>1</v>
          </cell>
          <cell r="M15">
            <v>0</v>
          </cell>
          <cell r="N15">
            <v>79979</v>
          </cell>
          <cell r="Q15">
            <v>29</v>
          </cell>
          <cell r="R15">
            <v>10449069</v>
          </cell>
          <cell r="S15">
            <v>29</v>
          </cell>
          <cell r="T15">
            <v>10529048</v>
          </cell>
          <cell r="V15">
            <v>43</v>
          </cell>
          <cell r="W15">
            <v>16045829</v>
          </cell>
          <cell r="AE15">
            <v>0</v>
          </cell>
          <cell r="AF15">
            <v>0</v>
          </cell>
          <cell r="AM15">
            <v>0</v>
          </cell>
          <cell r="AN15">
            <v>0</v>
          </cell>
          <cell r="AP15">
            <v>0</v>
          </cell>
          <cell r="AQ15">
            <v>0</v>
          </cell>
          <cell r="AS15">
            <v>43</v>
          </cell>
          <cell r="AT15">
            <v>16045829</v>
          </cell>
        </row>
        <row r="16">
          <cell r="B16" t="str">
            <v>R34</v>
          </cell>
          <cell r="C16">
            <v>3</v>
          </cell>
          <cell r="D16">
            <v>880875</v>
          </cell>
          <cell r="E16">
            <v>0</v>
          </cell>
          <cell r="F16">
            <v>0</v>
          </cell>
          <cell r="I16">
            <v>3</v>
          </cell>
          <cell r="J16">
            <v>880875</v>
          </cell>
          <cell r="S16">
            <v>0</v>
          </cell>
          <cell r="T16">
            <v>0</v>
          </cell>
          <cell r="V16">
            <v>3</v>
          </cell>
          <cell r="W16">
            <v>880875</v>
          </cell>
          <cell r="AE16">
            <v>0</v>
          </cell>
          <cell r="AF16">
            <v>0</v>
          </cell>
          <cell r="AM16">
            <v>0</v>
          </cell>
          <cell r="AN16">
            <v>0</v>
          </cell>
          <cell r="AP16">
            <v>0</v>
          </cell>
          <cell r="AQ16">
            <v>0</v>
          </cell>
          <cell r="AS16">
            <v>3</v>
          </cell>
          <cell r="AT16">
            <v>880875</v>
          </cell>
        </row>
        <row r="17">
          <cell r="B17" t="str">
            <v>R35</v>
          </cell>
          <cell r="C17">
            <v>6</v>
          </cell>
          <cell r="D17">
            <v>5478688</v>
          </cell>
          <cell r="E17">
            <v>11</v>
          </cell>
          <cell r="F17">
            <v>11169916</v>
          </cell>
          <cell r="I17">
            <v>17</v>
          </cell>
          <cell r="J17">
            <v>16648604</v>
          </cell>
          <cell r="L17">
            <v>4</v>
          </cell>
          <cell r="M17">
            <v>0</v>
          </cell>
          <cell r="N17">
            <v>390098</v>
          </cell>
          <cell r="Q17">
            <v>116</v>
          </cell>
          <cell r="R17">
            <v>110043763</v>
          </cell>
          <cell r="S17">
            <v>116</v>
          </cell>
          <cell r="T17">
            <v>110433861</v>
          </cell>
          <cell r="V17">
            <v>133</v>
          </cell>
          <cell r="W17">
            <v>127082465</v>
          </cell>
          <cell r="AE17">
            <v>0</v>
          </cell>
          <cell r="AF17">
            <v>0</v>
          </cell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S17">
            <v>133</v>
          </cell>
          <cell r="AT17">
            <v>127082465</v>
          </cell>
        </row>
        <row r="18">
          <cell r="B18" t="str">
            <v>R37</v>
          </cell>
          <cell r="C18">
            <v>64</v>
          </cell>
          <cell r="D18">
            <v>34952278</v>
          </cell>
          <cell r="E18">
            <v>51</v>
          </cell>
          <cell r="F18">
            <v>21651695</v>
          </cell>
          <cell r="I18">
            <v>115</v>
          </cell>
          <cell r="J18">
            <v>56603973</v>
          </cell>
          <cell r="L18">
            <v>29</v>
          </cell>
          <cell r="M18">
            <v>0</v>
          </cell>
          <cell r="N18">
            <v>3056961</v>
          </cell>
          <cell r="Q18">
            <v>224</v>
          </cell>
          <cell r="R18">
            <v>103233101</v>
          </cell>
          <cell r="S18">
            <v>224</v>
          </cell>
          <cell r="T18">
            <v>106290062</v>
          </cell>
          <cell r="V18">
            <v>339</v>
          </cell>
          <cell r="W18">
            <v>162894035</v>
          </cell>
          <cell r="Y18">
            <v>4</v>
          </cell>
          <cell r="Z18">
            <v>1838597</v>
          </cell>
          <cell r="AE18">
            <v>4</v>
          </cell>
          <cell r="AF18">
            <v>1838597</v>
          </cell>
          <cell r="AM18">
            <v>0</v>
          </cell>
          <cell r="AN18">
            <v>0</v>
          </cell>
          <cell r="AP18">
            <v>4</v>
          </cell>
          <cell r="AQ18">
            <v>1838597</v>
          </cell>
          <cell r="AS18">
            <v>343</v>
          </cell>
          <cell r="AT18">
            <v>164732632</v>
          </cell>
        </row>
        <row r="19">
          <cell r="B19" t="str">
            <v>R50</v>
          </cell>
          <cell r="C19">
            <v>28</v>
          </cell>
          <cell r="D19">
            <v>4289227</v>
          </cell>
          <cell r="E19">
            <v>5</v>
          </cell>
          <cell r="F19">
            <v>1332349</v>
          </cell>
          <cell r="I19">
            <v>33</v>
          </cell>
          <cell r="J19">
            <v>5621576</v>
          </cell>
          <cell r="Q19">
            <v>61</v>
          </cell>
          <cell r="R19">
            <v>10852698</v>
          </cell>
          <cell r="S19">
            <v>61</v>
          </cell>
          <cell r="T19">
            <v>10852698</v>
          </cell>
          <cell r="V19">
            <v>94</v>
          </cell>
          <cell r="W19">
            <v>16474274</v>
          </cell>
          <cell r="AE19">
            <v>0</v>
          </cell>
          <cell r="AF19">
            <v>0</v>
          </cell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S19">
            <v>94</v>
          </cell>
          <cell r="AT19">
            <v>16474274</v>
          </cell>
        </row>
        <row r="20">
          <cell r="B20" t="str">
            <v>R56</v>
          </cell>
          <cell r="C20">
            <v>5</v>
          </cell>
          <cell r="D20">
            <v>1219933</v>
          </cell>
          <cell r="E20">
            <v>0</v>
          </cell>
          <cell r="F20">
            <v>0</v>
          </cell>
          <cell r="I20">
            <v>5</v>
          </cell>
          <cell r="J20">
            <v>1219933</v>
          </cell>
          <cell r="S20">
            <v>0</v>
          </cell>
          <cell r="T20">
            <v>0</v>
          </cell>
          <cell r="V20">
            <v>5</v>
          </cell>
          <cell r="W20">
            <v>1219933</v>
          </cell>
          <cell r="AE20">
            <v>0</v>
          </cell>
          <cell r="AF20">
            <v>0</v>
          </cell>
          <cell r="AM20">
            <v>0</v>
          </cell>
          <cell r="AN20">
            <v>0</v>
          </cell>
          <cell r="AP20">
            <v>0</v>
          </cell>
          <cell r="AQ20">
            <v>0</v>
          </cell>
          <cell r="AS20">
            <v>5</v>
          </cell>
          <cell r="AT20">
            <v>1219933</v>
          </cell>
        </row>
        <row r="21">
          <cell r="B21" t="str">
            <v>R61</v>
          </cell>
          <cell r="C21">
            <v>12</v>
          </cell>
          <cell r="D21">
            <v>2595242</v>
          </cell>
          <cell r="E21">
            <v>0</v>
          </cell>
          <cell r="F21">
            <v>0</v>
          </cell>
          <cell r="I21">
            <v>12</v>
          </cell>
          <cell r="J21">
            <v>2595242</v>
          </cell>
          <cell r="L21">
            <v>1</v>
          </cell>
          <cell r="M21">
            <v>0</v>
          </cell>
          <cell r="N21">
            <v>84500</v>
          </cell>
          <cell r="Q21">
            <v>1</v>
          </cell>
          <cell r="R21">
            <v>428455</v>
          </cell>
          <cell r="S21">
            <v>1</v>
          </cell>
          <cell r="T21">
            <v>512955</v>
          </cell>
          <cell r="V21">
            <v>13</v>
          </cell>
          <cell r="W21">
            <v>3108197</v>
          </cell>
          <cell r="AE21">
            <v>0</v>
          </cell>
          <cell r="AF21">
            <v>0</v>
          </cell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S21">
            <v>13</v>
          </cell>
          <cell r="AT21">
            <v>3108197</v>
          </cell>
        </row>
        <row r="22">
          <cell r="B22" t="str">
            <v>U01</v>
          </cell>
          <cell r="C22">
            <v>59</v>
          </cell>
          <cell r="D22">
            <v>36857847</v>
          </cell>
          <cell r="E22">
            <v>13</v>
          </cell>
          <cell r="F22">
            <v>15219117</v>
          </cell>
          <cell r="I22">
            <v>72</v>
          </cell>
          <cell r="J22">
            <v>52076964</v>
          </cell>
          <cell r="L22">
            <v>44</v>
          </cell>
          <cell r="M22">
            <v>0</v>
          </cell>
          <cell r="N22">
            <v>5392486</v>
          </cell>
          <cell r="Q22">
            <v>233</v>
          </cell>
          <cell r="R22">
            <v>163984284</v>
          </cell>
          <cell r="S22">
            <v>233</v>
          </cell>
          <cell r="T22">
            <v>169376770</v>
          </cell>
          <cell r="V22">
            <v>305</v>
          </cell>
          <cell r="W22">
            <v>221453734</v>
          </cell>
          <cell r="Y22">
            <v>6</v>
          </cell>
          <cell r="Z22">
            <v>4588346</v>
          </cell>
          <cell r="AE22">
            <v>6</v>
          </cell>
          <cell r="AF22">
            <v>4588346</v>
          </cell>
          <cell r="AI22">
            <v>0</v>
          </cell>
          <cell r="AJ22">
            <v>1319200</v>
          </cell>
          <cell r="AK22">
            <v>10</v>
          </cell>
          <cell r="AL22">
            <v>9312917</v>
          </cell>
          <cell r="AM22">
            <v>10</v>
          </cell>
          <cell r="AN22">
            <v>10632117</v>
          </cell>
          <cell r="AP22">
            <v>16</v>
          </cell>
          <cell r="AQ22">
            <v>15220463</v>
          </cell>
          <cell r="AS22">
            <v>321</v>
          </cell>
          <cell r="AT22">
            <v>236674197</v>
          </cell>
        </row>
        <row r="23">
          <cell r="B23" t="str">
            <v>U19</v>
          </cell>
          <cell r="E23">
            <v>1</v>
          </cell>
          <cell r="F23">
            <v>2910518</v>
          </cell>
          <cell r="I23">
            <v>1</v>
          </cell>
          <cell r="J23">
            <v>2910518</v>
          </cell>
          <cell r="L23">
            <v>1</v>
          </cell>
          <cell r="M23">
            <v>0</v>
          </cell>
          <cell r="N23">
            <v>73392</v>
          </cell>
          <cell r="Q23">
            <v>5</v>
          </cell>
          <cell r="R23">
            <v>7689980</v>
          </cell>
          <cell r="S23">
            <v>5</v>
          </cell>
          <cell r="T23">
            <v>7763372</v>
          </cell>
          <cell r="V23">
            <v>6</v>
          </cell>
          <cell r="W23">
            <v>10673890</v>
          </cell>
          <cell r="AE23">
            <v>0</v>
          </cell>
          <cell r="AF23">
            <v>0</v>
          </cell>
          <cell r="AK23">
            <v>1</v>
          </cell>
          <cell r="AL23">
            <v>1878416</v>
          </cell>
          <cell r="AM23">
            <v>1</v>
          </cell>
          <cell r="AN23">
            <v>1878416</v>
          </cell>
          <cell r="AP23">
            <v>1</v>
          </cell>
          <cell r="AQ23">
            <v>1878416</v>
          </cell>
          <cell r="AS23">
            <v>7</v>
          </cell>
          <cell r="AT23">
            <v>12552306</v>
          </cell>
        </row>
        <row r="24">
          <cell r="B24" t="str">
            <v>U34</v>
          </cell>
          <cell r="C24">
            <v>1</v>
          </cell>
          <cell r="D24">
            <v>283650</v>
          </cell>
          <cell r="E24">
            <v>0</v>
          </cell>
          <cell r="F24">
            <v>0</v>
          </cell>
          <cell r="I24">
            <v>1</v>
          </cell>
          <cell r="J24">
            <v>283650</v>
          </cell>
          <cell r="S24">
            <v>0</v>
          </cell>
          <cell r="T24">
            <v>0</v>
          </cell>
          <cell r="V24">
            <v>1</v>
          </cell>
          <cell r="W24">
            <v>283650</v>
          </cell>
          <cell r="AE24">
            <v>0</v>
          </cell>
          <cell r="AF24">
            <v>0</v>
          </cell>
          <cell r="AM24">
            <v>0</v>
          </cell>
          <cell r="AN24">
            <v>0</v>
          </cell>
          <cell r="AP24">
            <v>0</v>
          </cell>
          <cell r="AQ24">
            <v>0</v>
          </cell>
          <cell r="AS24">
            <v>1</v>
          </cell>
          <cell r="AT24">
            <v>283650</v>
          </cell>
        </row>
        <row r="25">
          <cell r="B25" t="str">
            <v>UG3</v>
          </cell>
          <cell r="C25">
            <v>3</v>
          </cell>
          <cell r="D25">
            <v>4125723</v>
          </cell>
          <cell r="E25">
            <v>0</v>
          </cell>
          <cell r="F25">
            <v>0</v>
          </cell>
          <cell r="I25">
            <v>3</v>
          </cell>
          <cell r="J25">
            <v>4125723</v>
          </cell>
          <cell r="S25">
            <v>0</v>
          </cell>
          <cell r="T25">
            <v>0</v>
          </cell>
          <cell r="V25">
            <v>3</v>
          </cell>
          <cell r="W25">
            <v>4125723</v>
          </cell>
          <cell r="AE25">
            <v>0</v>
          </cell>
          <cell r="AF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S25">
            <v>3</v>
          </cell>
          <cell r="AT25">
            <v>4125723</v>
          </cell>
        </row>
        <row r="26">
          <cell r="B26" t="str">
            <v>UH2</v>
          </cell>
          <cell r="C26">
            <v>1</v>
          </cell>
          <cell r="D26">
            <v>280223</v>
          </cell>
          <cell r="E26">
            <v>0</v>
          </cell>
          <cell r="F26">
            <v>0</v>
          </cell>
          <cell r="I26">
            <v>1</v>
          </cell>
          <cell r="J26">
            <v>280223</v>
          </cell>
          <cell r="Q26">
            <v>4</v>
          </cell>
          <cell r="R26">
            <v>776696</v>
          </cell>
          <cell r="S26">
            <v>4</v>
          </cell>
          <cell r="T26">
            <v>776696</v>
          </cell>
          <cell r="V26">
            <v>5</v>
          </cell>
          <cell r="W26">
            <v>1056919</v>
          </cell>
          <cell r="AE26">
            <v>0</v>
          </cell>
          <cell r="AF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S26">
            <v>5</v>
          </cell>
          <cell r="AT26">
            <v>1056919</v>
          </cell>
        </row>
        <row r="27">
          <cell r="B27" t="str">
            <v>UH3</v>
          </cell>
          <cell r="C27">
            <v>2</v>
          </cell>
          <cell r="D27">
            <v>702719</v>
          </cell>
          <cell r="E27">
            <v>0</v>
          </cell>
          <cell r="F27">
            <v>0</v>
          </cell>
          <cell r="I27">
            <v>2</v>
          </cell>
          <cell r="J27">
            <v>702719</v>
          </cell>
          <cell r="L27">
            <v>2</v>
          </cell>
          <cell r="M27">
            <v>0</v>
          </cell>
          <cell r="N27">
            <v>677079</v>
          </cell>
          <cell r="Q27">
            <v>24</v>
          </cell>
          <cell r="R27">
            <v>19578758</v>
          </cell>
          <cell r="S27">
            <v>24</v>
          </cell>
          <cell r="T27">
            <v>20255837</v>
          </cell>
          <cell r="V27">
            <v>26</v>
          </cell>
          <cell r="W27">
            <v>20958556</v>
          </cell>
          <cell r="AE27">
            <v>0</v>
          </cell>
          <cell r="AF27">
            <v>0</v>
          </cell>
          <cell r="AI27">
            <v>0</v>
          </cell>
          <cell r="AJ27">
            <v>80000</v>
          </cell>
          <cell r="AK27">
            <v>4</v>
          </cell>
          <cell r="AL27">
            <v>3424436</v>
          </cell>
          <cell r="AM27">
            <v>4</v>
          </cell>
          <cell r="AN27">
            <v>3504436</v>
          </cell>
          <cell r="AP27">
            <v>4</v>
          </cell>
          <cell r="AQ27">
            <v>3504436</v>
          </cell>
          <cell r="AS27">
            <v>30</v>
          </cell>
          <cell r="AT27">
            <v>24462992</v>
          </cell>
        </row>
        <row r="28">
          <cell r="B28" t="str">
            <v>UM1</v>
          </cell>
          <cell r="E28">
            <v>0</v>
          </cell>
          <cell r="F28">
            <v>0</v>
          </cell>
          <cell r="I28">
            <v>0</v>
          </cell>
          <cell r="J28">
            <v>0</v>
          </cell>
          <cell r="Q28">
            <v>21</v>
          </cell>
          <cell r="R28">
            <v>53688972</v>
          </cell>
          <cell r="S28">
            <v>21</v>
          </cell>
          <cell r="T28">
            <v>53688972</v>
          </cell>
          <cell r="V28">
            <v>21</v>
          </cell>
          <cell r="W28">
            <v>53688972</v>
          </cell>
          <cell r="AE28">
            <v>0</v>
          </cell>
          <cell r="AF28">
            <v>0</v>
          </cell>
          <cell r="AI28">
            <v>0</v>
          </cell>
          <cell r="AJ28">
            <v>42500</v>
          </cell>
          <cell r="AM28">
            <v>0</v>
          </cell>
          <cell r="AN28">
            <v>42500</v>
          </cell>
          <cell r="AP28">
            <v>0</v>
          </cell>
          <cell r="AQ28">
            <v>42500</v>
          </cell>
          <cell r="AS28">
            <v>21</v>
          </cell>
          <cell r="AT28">
            <v>53731472</v>
          </cell>
        </row>
        <row r="29">
          <cell r="B29" t="str">
            <v>Research Project Grants Total</v>
          </cell>
          <cell r="C29">
            <v>1192</v>
          </cell>
          <cell r="D29">
            <v>580259364</v>
          </cell>
          <cell r="E29">
            <v>160</v>
          </cell>
          <cell r="F29">
            <v>107405623</v>
          </cell>
          <cell r="G29">
            <v>0</v>
          </cell>
          <cell r="H29">
            <v>0</v>
          </cell>
          <cell r="I29">
            <v>1352</v>
          </cell>
          <cell r="J29">
            <v>687664987</v>
          </cell>
          <cell r="L29">
            <v>354</v>
          </cell>
          <cell r="M29">
            <v>0</v>
          </cell>
          <cell r="N29">
            <v>36436022</v>
          </cell>
          <cell r="Q29">
            <v>4117</v>
          </cell>
          <cell r="R29">
            <v>2104933570</v>
          </cell>
          <cell r="S29">
            <v>4117</v>
          </cell>
          <cell r="T29">
            <v>2141369592</v>
          </cell>
          <cell r="V29">
            <v>5469</v>
          </cell>
          <cell r="W29">
            <v>2829034579</v>
          </cell>
          <cell r="Y29">
            <v>17</v>
          </cell>
          <cell r="Z29">
            <v>10120660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17</v>
          </cell>
          <cell r="AF29">
            <v>10120660</v>
          </cell>
          <cell r="AH29">
            <v>0</v>
          </cell>
          <cell r="AI29">
            <v>0</v>
          </cell>
          <cell r="AJ29">
            <v>3223200</v>
          </cell>
          <cell r="AK29">
            <v>22</v>
          </cell>
          <cell r="AL29">
            <v>20159028</v>
          </cell>
          <cell r="AM29">
            <v>22</v>
          </cell>
          <cell r="AN29">
            <v>23382228</v>
          </cell>
          <cell r="AP29">
            <v>39</v>
          </cell>
          <cell r="AQ29">
            <v>33502888</v>
          </cell>
          <cell r="AS29">
            <v>5508</v>
          </cell>
          <cell r="AT29">
            <v>2862537467</v>
          </cell>
        </row>
        <row r="30">
          <cell r="B30" t="str">
            <v>R41</v>
          </cell>
          <cell r="C30">
            <v>15</v>
          </cell>
          <cell r="D30">
            <v>5567737</v>
          </cell>
          <cell r="E30">
            <v>0</v>
          </cell>
          <cell r="F30">
            <v>0</v>
          </cell>
          <cell r="I30">
            <v>15</v>
          </cell>
          <cell r="J30">
            <v>5567737</v>
          </cell>
          <cell r="M30">
            <v>0</v>
          </cell>
          <cell r="N30">
            <v>55000</v>
          </cell>
          <cell r="Q30">
            <v>2</v>
          </cell>
          <cell r="R30">
            <v>475464</v>
          </cell>
          <cell r="S30">
            <v>2</v>
          </cell>
          <cell r="T30">
            <v>530464</v>
          </cell>
          <cell r="V30">
            <v>17</v>
          </cell>
          <cell r="W30">
            <v>6098201</v>
          </cell>
          <cell r="Y30">
            <v>2</v>
          </cell>
          <cell r="Z30">
            <v>799978</v>
          </cell>
          <cell r="AE30">
            <v>2</v>
          </cell>
          <cell r="AF30">
            <v>799978</v>
          </cell>
          <cell r="AI30">
            <v>0</v>
          </cell>
          <cell r="AJ30">
            <v>147823</v>
          </cell>
          <cell r="AM30">
            <v>0</v>
          </cell>
          <cell r="AN30">
            <v>147823</v>
          </cell>
          <cell r="AP30">
            <v>2</v>
          </cell>
          <cell r="AQ30">
            <v>947801</v>
          </cell>
          <cell r="AS30">
            <v>19</v>
          </cell>
          <cell r="AT30">
            <v>7046002</v>
          </cell>
        </row>
        <row r="31">
          <cell r="B31" t="str">
            <v>R42</v>
          </cell>
          <cell r="C31">
            <v>6</v>
          </cell>
          <cell r="D31">
            <v>2338746</v>
          </cell>
          <cell r="E31">
            <v>4</v>
          </cell>
          <cell r="F31">
            <v>4036288</v>
          </cell>
          <cell r="I31">
            <v>10</v>
          </cell>
          <cell r="J31">
            <v>6375034</v>
          </cell>
          <cell r="M31">
            <v>0</v>
          </cell>
          <cell r="N31">
            <v>55000</v>
          </cell>
          <cell r="Q31">
            <v>11</v>
          </cell>
          <cell r="R31">
            <v>9790848</v>
          </cell>
          <cell r="S31">
            <v>11</v>
          </cell>
          <cell r="T31">
            <v>9845848</v>
          </cell>
          <cell r="V31">
            <v>21</v>
          </cell>
          <cell r="W31">
            <v>16220882</v>
          </cell>
          <cell r="AE31">
            <v>0</v>
          </cell>
          <cell r="AF31">
            <v>0</v>
          </cell>
          <cell r="AM31">
            <v>0</v>
          </cell>
          <cell r="AN31">
            <v>0</v>
          </cell>
          <cell r="AP31">
            <v>0</v>
          </cell>
          <cell r="AQ31">
            <v>0</v>
          </cell>
          <cell r="AS31">
            <v>21</v>
          </cell>
          <cell r="AT31">
            <v>16220882</v>
          </cell>
        </row>
        <row r="32">
          <cell r="B32" t="str">
            <v>R43</v>
          </cell>
          <cell r="C32">
            <v>42</v>
          </cell>
          <cell r="D32">
            <v>15532078</v>
          </cell>
          <cell r="E32">
            <v>0</v>
          </cell>
          <cell r="F32">
            <v>0</v>
          </cell>
          <cell r="I32">
            <v>42</v>
          </cell>
          <cell r="J32">
            <v>15532078</v>
          </cell>
          <cell r="M32">
            <v>0</v>
          </cell>
          <cell r="N32">
            <v>205567</v>
          </cell>
          <cell r="S32">
            <v>0</v>
          </cell>
          <cell r="T32">
            <v>205567</v>
          </cell>
          <cell r="V32">
            <v>42</v>
          </cell>
          <cell r="W32">
            <v>15737645</v>
          </cell>
          <cell r="AE32">
            <v>0</v>
          </cell>
          <cell r="AF32">
            <v>0</v>
          </cell>
          <cell r="AM32">
            <v>0</v>
          </cell>
          <cell r="AN32">
            <v>0</v>
          </cell>
          <cell r="AP32">
            <v>0</v>
          </cell>
          <cell r="AQ32">
            <v>0</v>
          </cell>
          <cell r="AS32">
            <v>42</v>
          </cell>
          <cell r="AT32">
            <v>15737645</v>
          </cell>
        </row>
        <row r="33">
          <cell r="B33" t="str">
            <v>R44</v>
          </cell>
          <cell r="C33">
            <v>45</v>
          </cell>
          <cell r="D33">
            <v>38543133</v>
          </cell>
          <cell r="E33">
            <v>14</v>
          </cell>
          <cell r="F33">
            <v>18682928</v>
          </cell>
          <cell r="I33">
            <v>59</v>
          </cell>
          <cell r="J33">
            <v>57226061</v>
          </cell>
          <cell r="M33">
            <v>0</v>
          </cell>
          <cell r="N33">
            <v>161315</v>
          </cell>
          <cell r="Q33">
            <v>83</v>
          </cell>
          <cell r="R33">
            <v>74528101</v>
          </cell>
          <cell r="S33">
            <v>83</v>
          </cell>
          <cell r="T33">
            <v>74689416</v>
          </cell>
          <cell r="V33">
            <v>142</v>
          </cell>
          <cell r="W33">
            <v>131915477</v>
          </cell>
          <cell r="AE33">
            <v>0</v>
          </cell>
          <cell r="AF33">
            <v>0</v>
          </cell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S33">
            <v>142</v>
          </cell>
          <cell r="AT33">
            <v>131915477</v>
          </cell>
        </row>
        <row r="34">
          <cell r="B34" t="str">
            <v>SB1</v>
          </cell>
          <cell r="E34">
            <v>1</v>
          </cell>
          <cell r="F34">
            <v>156157</v>
          </cell>
          <cell r="I34">
            <v>1</v>
          </cell>
          <cell r="J34">
            <v>156157</v>
          </cell>
          <cell r="S34">
            <v>0</v>
          </cell>
          <cell r="T34">
            <v>0</v>
          </cell>
          <cell r="V34">
            <v>1</v>
          </cell>
          <cell r="W34">
            <v>156157</v>
          </cell>
          <cell r="AE34">
            <v>0</v>
          </cell>
          <cell r="AF34">
            <v>0</v>
          </cell>
          <cell r="AM34">
            <v>0</v>
          </cell>
          <cell r="AN34">
            <v>0</v>
          </cell>
          <cell r="AP34">
            <v>0</v>
          </cell>
          <cell r="AQ34">
            <v>0</v>
          </cell>
          <cell r="AS34">
            <v>1</v>
          </cell>
          <cell r="AT34">
            <v>156157</v>
          </cell>
        </row>
        <row r="35">
          <cell r="B35" t="str">
            <v>U01</v>
          </cell>
          <cell r="C35">
            <v>0</v>
          </cell>
          <cell r="D35">
            <v>756000</v>
          </cell>
          <cell r="E35">
            <v>0</v>
          </cell>
          <cell r="F35">
            <v>0</v>
          </cell>
          <cell r="I35">
            <v>0</v>
          </cell>
          <cell r="J35">
            <v>756000</v>
          </cell>
          <cell r="S35">
            <v>0</v>
          </cell>
          <cell r="T35">
            <v>0</v>
          </cell>
          <cell r="V35">
            <v>0</v>
          </cell>
          <cell r="W35">
            <v>756000</v>
          </cell>
          <cell r="AE35">
            <v>0</v>
          </cell>
          <cell r="AF35">
            <v>0</v>
          </cell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S35">
            <v>0</v>
          </cell>
          <cell r="AT35">
            <v>756000</v>
          </cell>
        </row>
        <row r="36">
          <cell r="B36" t="str">
            <v>U44</v>
          </cell>
          <cell r="E36">
            <v>0</v>
          </cell>
          <cell r="F36">
            <v>0</v>
          </cell>
          <cell r="I36">
            <v>0</v>
          </cell>
          <cell r="J36">
            <v>0</v>
          </cell>
          <cell r="Q36">
            <v>2</v>
          </cell>
          <cell r="R36">
            <v>2515428</v>
          </cell>
          <cell r="S36">
            <v>2</v>
          </cell>
          <cell r="T36">
            <v>2515428</v>
          </cell>
          <cell r="V36">
            <v>2</v>
          </cell>
          <cell r="W36">
            <v>2515428</v>
          </cell>
          <cell r="AS36">
            <v>2</v>
          </cell>
          <cell r="AT36">
            <v>2515428</v>
          </cell>
        </row>
        <row r="37">
          <cell r="B37" t="str">
            <v>UT2</v>
          </cell>
          <cell r="E37">
            <v>0</v>
          </cell>
          <cell r="F37">
            <v>0</v>
          </cell>
          <cell r="I37">
            <v>0</v>
          </cell>
          <cell r="J37">
            <v>0</v>
          </cell>
          <cell r="Q37">
            <v>1</v>
          </cell>
          <cell r="R37">
            <v>1025457</v>
          </cell>
          <cell r="S37">
            <v>1</v>
          </cell>
          <cell r="T37">
            <v>1025457</v>
          </cell>
          <cell r="V37">
            <v>1</v>
          </cell>
          <cell r="W37">
            <v>1025457</v>
          </cell>
          <cell r="AE37">
            <v>0</v>
          </cell>
          <cell r="AF37">
            <v>0</v>
          </cell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S37">
            <v>1</v>
          </cell>
          <cell r="AT37">
            <v>1025457</v>
          </cell>
        </row>
        <row r="38">
          <cell r="B38" t="str">
            <v>SBIR-STTR Total</v>
          </cell>
          <cell r="C38">
            <v>108</v>
          </cell>
          <cell r="D38">
            <v>62737694</v>
          </cell>
          <cell r="E38">
            <v>19</v>
          </cell>
          <cell r="F38">
            <v>22875373</v>
          </cell>
          <cell r="G38">
            <v>0</v>
          </cell>
          <cell r="H38">
            <v>0</v>
          </cell>
          <cell r="I38">
            <v>127</v>
          </cell>
          <cell r="J38">
            <v>85613067</v>
          </cell>
          <cell r="L38">
            <v>0</v>
          </cell>
          <cell r="M38">
            <v>0</v>
          </cell>
          <cell r="N38">
            <v>476882</v>
          </cell>
          <cell r="Q38">
            <v>99</v>
          </cell>
          <cell r="R38">
            <v>88335298</v>
          </cell>
          <cell r="S38">
            <v>99</v>
          </cell>
          <cell r="T38">
            <v>88812180</v>
          </cell>
          <cell r="V38">
            <v>226</v>
          </cell>
          <cell r="W38">
            <v>174425247</v>
          </cell>
          <cell r="Y38">
            <v>2</v>
          </cell>
          <cell r="Z38">
            <v>799978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2</v>
          </cell>
          <cell r="AF38">
            <v>799978</v>
          </cell>
          <cell r="AH38">
            <v>0</v>
          </cell>
          <cell r="AI38">
            <v>0</v>
          </cell>
          <cell r="AJ38">
            <v>147823</v>
          </cell>
          <cell r="AK38">
            <v>0</v>
          </cell>
          <cell r="AL38">
            <v>0</v>
          </cell>
          <cell r="AM38">
            <v>0</v>
          </cell>
          <cell r="AN38">
            <v>147823</v>
          </cell>
          <cell r="AP38">
            <v>2</v>
          </cell>
          <cell r="AQ38">
            <v>947801</v>
          </cell>
          <cell r="AS38">
            <v>228</v>
          </cell>
          <cell r="AT38">
            <v>175373048</v>
          </cell>
        </row>
        <row r="40">
          <cell r="AS40">
            <v>5736</v>
          </cell>
          <cell r="AT40">
            <v>3037910515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8FF-4FF8-4F82-A6E2-555B70267A6E}">
  <dimension ref="A1:BK164"/>
  <sheetViews>
    <sheetView tabSelected="1" topLeftCell="A88" zoomScale="97" zoomScaleNormal="97" workbookViewId="0">
      <selection activeCell="M100" sqref="M100"/>
    </sheetView>
  </sheetViews>
  <sheetFormatPr defaultColWidth="9.1796875" defaultRowHeight="10" x14ac:dyDescent="0.2"/>
  <cols>
    <col min="1" max="1" width="6.54296875" style="1" customWidth="1"/>
    <col min="2" max="2" width="5.54296875" style="4" customWidth="1"/>
    <col min="3" max="3" width="4" style="33" customWidth="1"/>
    <col min="4" max="4" width="10.1796875" style="4" customWidth="1"/>
    <col min="5" max="5" width="7.1796875" style="4" customWidth="1"/>
    <col min="6" max="6" width="6.1796875" style="4" customWidth="1"/>
    <col min="7" max="7" width="7.1796875" style="4" customWidth="1"/>
    <col min="8" max="8" width="8.54296875" style="4" customWidth="1"/>
    <col min="9" max="9" width="8.1796875" style="4" customWidth="1"/>
    <col min="10" max="10" width="8.54296875" style="4" bestFit="1" customWidth="1"/>
    <col min="11" max="11" width="8.54296875" style="4" hidden="1" customWidth="1"/>
    <col min="12" max="12" width="9.54296875" style="4" bestFit="1" customWidth="1"/>
    <col min="13" max="13" width="8.54296875" style="4" bestFit="1" customWidth="1"/>
    <col min="14" max="14" width="8.54296875" style="4" customWidth="1"/>
    <col min="15" max="15" width="4.81640625" style="4" bestFit="1" customWidth="1"/>
    <col min="16" max="16" width="4.81640625" style="4" customWidth="1"/>
    <col min="17" max="18" width="8.1796875" style="4" customWidth="1"/>
    <col min="19" max="19" width="9.1796875" style="4" customWidth="1"/>
    <col min="20" max="20" width="5.54296875" style="4" customWidth="1"/>
    <col min="21" max="22" width="8.1796875" style="4" customWidth="1"/>
    <col min="23" max="23" width="8.1796875" style="1" customWidth="1"/>
    <col min="24" max="24" width="8.54296875" style="1" customWidth="1"/>
    <col min="25" max="25" width="7" style="1" customWidth="1"/>
    <col min="26" max="26" width="7.1796875" style="1" customWidth="1"/>
    <col min="27" max="27" width="5.54296875" style="4" customWidth="1"/>
    <col min="28" max="30" width="6.1796875" style="4" customWidth="1"/>
    <col min="31" max="31" width="8.1796875" style="4" customWidth="1"/>
    <col min="32" max="32" width="10.1796875" style="4" customWidth="1"/>
    <col min="33" max="33" width="8.1796875" style="4" customWidth="1"/>
    <col min="34" max="34" width="11.54296875" style="4" customWidth="1"/>
    <col min="35" max="35" width="11.54296875" style="1" customWidth="1"/>
    <col min="36" max="36" width="10.1796875" style="1" customWidth="1"/>
    <col min="37" max="37" width="12" style="1" customWidth="1"/>
    <col min="38" max="38" width="12.54296875" style="1" customWidth="1"/>
    <col min="39" max="44" width="9.1796875" style="3"/>
    <col min="45" max="45" width="9.1796875" style="1"/>
    <col min="46" max="16384" width="9.1796875" style="4"/>
  </cols>
  <sheetData>
    <row r="1" spans="1:45" s="1" customFormat="1" hidden="1" x14ac:dyDescent="0.2">
      <c r="B1" s="1">
        <v>4</v>
      </c>
      <c r="C1" s="2">
        <v>2</v>
      </c>
      <c r="D1" s="1">
        <v>8</v>
      </c>
      <c r="H1" s="1">
        <v>6</v>
      </c>
      <c r="J1" s="1">
        <v>5</v>
      </c>
      <c r="K1" s="1">
        <v>6</v>
      </c>
      <c r="L1" s="1">
        <v>5</v>
      </c>
      <c r="M1" s="1">
        <v>5</v>
      </c>
      <c r="O1" s="4">
        <v>5</v>
      </c>
      <c r="P1" s="4"/>
      <c r="Q1" s="4"/>
      <c r="R1" s="4"/>
      <c r="S1" s="4"/>
      <c r="T1" s="4">
        <v>5</v>
      </c>
      <c r="W1" s="1">
        <v>5</v>
      </c>
      <c r="Z1" s="1">
        <v>4</v>
      </c>
      <c r="AA1" s="1">
        <v>4</v>
      </c>
      <c r="AB1" s="1">
        <v>4</v>
      </c>
      <c r="AE1" s="1">
        <v>6</v>
      </c>
      <c r="AF1" s="1">
        <v>8</v>
      </c>
      <c r="AH1" s="1">
        <v>82</v>
      </c>
      <c r="AJ1" s="1">
        <v>164</v>
      </c>
      <c r="AM1" s="3"/>
      <c r="AN1" s="3"/>
      <c r="AO1" s="3"/>
      <c r="AP1" s="3"/>
      <c r="AQ1" s="3"/>
      <c r="AR1" s="3"/>
    </row>
    <row r="2" spans="1:45" ht="18" customHeight="1" x14ac:dyDescent="0.4">
      <c r="A2" s="35" t="s">
        <v>0</v>
      </c>
      <c r="C2" s="36"/>
      <c r="W2" s="4"/>
      <c r="X2" s="4"/>
      <c r="Y2" s="4"/>
      <c r="Z2" s="4"/>
    </row>
    <row r="3" spans="1:45" ht="18" customHeight="1" x14ac:dyDescent="0.4">
      <c r="A3" s="35" t="s">
        <v>1</v>
      </c>
      <c r="C3" s="36"/>
      <c r="O3" s="35"/>
      <c r="P3" s="35"/>
      <c r="W3" s="4"/>
      <c r="X3" s="4"/>
      <c r="Y3" s="4"/>
      <c r="Z3" s="4"/>
    </row>
    <row r="4" spans="1:45" ht="12" customHeight="1" x14ac:dyDescent="0.3">
      <c r="A4" s="5" t="s">
        <v>2</v>
      </c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I4" s="8"/>
    </row>
    <row r="5" spans="1:45" ht="8.15" customHeight="1" thickBot="1" x14ac:dyDescent="0.3">
      <c r="B5" s="37"/>
      <c r="W5" s="4"/>
      <c r="X5" s="4"/>
      <c r="Y5" s="4"/>
      <c r="Z5" s="4"/>
      <c r="AI5" s="8"/>
    </row>
    <row r="6" spans="1:45" s="14" customFormat="1" ht="27" customHeight="1" x14ac:dyDescent="0.25">
      <c r="A6" s="114"/>
      <c r="B6" s="9"/>
      <c r="C6" s="10"/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2" t="s">
        <v>30</v>
      </c>
      <c r="AF6" s="38" t="s">
        <v>31</v>
      </c>
      <c r="AG6" s="45" t="s">
        <v>32</v>
      </c>
      <c r="AH6" s="117"/>
      <c r="AI6" s="117"/>
      <c r="AJ6" s="114"/>
      <c r="AK6" s="114"/>
      <c r="AL6" s="13"/>
      <c r="AM6" s="13"/>
      <c r="AN6" s="13"/>
      <c r="AO6" s="13"/>
      <c r="AP6" s="13"/>
      <c r="AQ6" s="13"/>
      <c r="AR6" s="114"/>
    </row>
    <row r="7" spans="1:45" ht="11.9" hidden="1" customHeight="1" x14ac:dyDescent="0.3">
      <c r="B7" s="115">
        <v>1991</v>
      </c>
      <c r="C7" s="46" t="s">
        <v>33</v>
      </c>
      <c r="D7" s="46">
        <v>1949</v>
      </c>
      <c r="E7" s="46"/>
      <c r="F7" s="46"/>
      <c r="G7" s="46"/>
      <c r="H7" s="46">
        <v>165</v>
      </c>
      <c r="I7" s="46"/>
      <c r="J7" s="46">
        <v>163</v>
      </c>
      <c r="K7" s="46">
        <v>154</v>
      </c>
      <c r="L7" s="46">
        <v>85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47"/>
      <c r="X7" s="47"/>
      <c r="Y7" s="46"/>
      <c r="Z7" s="47"/>
      <c r="AA7" s="47"/>
      <c r="AB7" s="47"/>
      <c r="AC7" s="47"/>
      <c r="AD7" s="47"/>
      <c r="AE7" s="48">
        <v>131</v>
      </c>
      <c r="AF7" s="39">
        <v>5380</v>
      </c>
      <c r="AG7" s="49"/>
      <c r="AH7" s="118"/>
      <c r="AI7" s="118"/>
      <c r="AL7" s="3"/>
      <c r="AR7" s="1"/>
      <c r="AS7" s="4"/>
    </row>
    <row r="8" spans="1:45" ht="11.9" hidden="1" customHeight="1" x14ac:dyDescent="0.25">
      <c r="B8" s="116"/>
      <c r="C8" s="50" t="s">
        <v>34</v>
      </c>
      <c r="D8" s="50">
        <v>381932</v>
      </c>
      <c r="E8" s="50"/>
      <c r="F8" s="50"/>
      <c r="G8" s="50"/>
      <c r="H8" s="50">
        <v>190470</v>
      </c>
      <c r="I8" s="50"/>
      <c r="J8" s="50">
        <v>43687</v>
      </c>
      <c r="K8" s="50">
        <v>37435</v>
      </c>
      <c r="L8" s="50">
        <v>32431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1"/>
      <c r="X8" s="51"/>
      <c r="Y8" s="50"/>
      <c r="Z8" s="51"/>
      <c r="AA8" s="52"/>
      <c r="AB8" s="52"/>
      <c r="AC8" s="52"/>
      <c r="AD8" s="52"/>
      <c r="AE8" s="53">
        <v>13962</v>
      </c>
      <c r="AF8" s="40">
        <v>2021.4760000000001</v>
      </c>
      <c r="AG8" s="54">
        <v>375.73903345724909</v>
      </c>
      <c r="AH8" s="118"/>
      <c r="AI8" s="118"/>
      <c r="AL8" s="3"/>
      <c r="AR8" s="1"/>
      <c r="AS8" s="4"/>
    </row>
    <row r="9" spans="1:45" ht="11.9" hidden="1" customHeight="1" x14ac:dyDescent="0.3">
      <c r="B9" s="115">
        <v>1993</v>
      </c>
      <c r="C9" s="46" t="s">
        <v>33</v>
      </c>
      <c r="D9" s="46">
        <v>1955</v>
      </c>
      <c r="E9" s="46"/>
      <c r="F9" s="46"/>
      <c r="G9" s="46"/>
      <c r="H9" s="46">
        <v>176</v>
      </c>
      <c r="I9" s="46"/>
      <c r="J9" s="46">
        <v>166</v>
      </c>
      <c r="K9" s="46">
        <v>282</v>
      </c>
      <c r="L9" s="46">
        <v>171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7">
        <v>0</v>
      </c>
      <c r="X9" s="47">
        <v>0</v>
      </c>
      <c r="Y9" s="46"/>
      <c r="Z9" s="47"/>
      <c r="AA9" s="47">
        <v>6</v>
      </c>
      <c r="AB9" s="47"/>
      <c r="AC9" s="47"/>
      <c r="AD9" s="47"/>
      <c r="AE9" s="48">
        <v>215</v>
      </c>
      <c r="AF9" s="39">
        <v>5179</v>
      </c>
      <c r="AG9" s="49"/>
      <c r="AH9" s="118"/>
      <c r="AI9" s="118"/>
      <c r="AL9" s="3"/>
      <c r="AR9" s="1"/>
      <c r="AS9" s="4"/>
    </row>
    <row r="10" spans="1:45" ht="11.9" hidden="1" customHeight="1" x14ac:dyDescent="0.25">
      <c r="B10" s="116"/>
      <c r="C10" s="55" t="s">
        <v>34</v>
      </c>
      <c r="D10" s="55">
        <v>430203</v>
      </c>
      <c r="E10" s="55"/>
      <c r="F10" s="55"/>
      <c r="G10" s="55"/>
      <c r="H10" s="55">
        <v>202852</v>
      </c>
      <c r="I10" s="55"/>
      <c r="J10" s="55">
        <v>51633</v>
      </c>
      <c r="K10" s="50">
        <v>63267</v>
      </c>
      <c r="L10" s="50">
        <v>56199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>
        <v>0</v>
      </c>
      <c r="X10" s="51">
        <v>0</v>
      </c>
      <c r="Y10" s="50"/>
      <c r="Z10" s="51"/>
      <c r="AA10" s="51">
        <v>1365</v>
      </c>
      <c r="AB10" s="51"/>
      <c r="AC10" s="51"/>
      <c r="AD10" s="51"/>
      <c r="AE10" s="53">
        <v>20401</v>
      </c>
      <c r="AF10" s="40">
        <v>2063.038</v>
      </c>
      <c r="AG10" s="54">
        <v>398.34678509364738</v>
      </c>
      <c r="AH10" s="118"/>
      <c r="AI10" s="118"/>
      <c r="AL10" s="3"/>
      <c r="AR10" s="1"/>
      <c r="AS10" s="4"/>
    </row>
    <row r="11" spans="1:45" ht="11.9" hidden="1" customHeight="1" x14ac:dyDescent="0.3">
      <c r="B11" s="115">
        <v>1994</v>
      </c>
      <c r="C11" s="46" t="s">
        <v>33</v>
      </c>
      <c r="D11" s="46">
        <v>1914</v>
      </c>
      <c r="E11" s="46"/>
      <c r="F11" s="46"/>
      <c r="G11" s="46"/>
      <c r="H11" s="46">
        <v>163</v>
      </c>
      <c r="I11" s="46"/>
      <c r="J11" s="46">
        <v>154</v>
      </c>
      <c r="K11" s="46">
        <v>319</v>
      </c>
      <c r="L11" s="46">
        <v>232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>
        <v>46</v>
      </c>
      <c r="X11" s="47">
        <v>5</v>
      </c>
      <c r="Y11" s="46"/>
      <c r="Z11" s="47"/>
      <c r="AA11" s="47">
        <v>9</v>
      </c>
      <c r="AB11" s="47"/>
      <c r="AC11" s="47"/>
      <c r="AD11" s="47"/>
      <c r="AE11" s="48">
        <v>179</v>
      </c>
      <c r="AF11" s="39">
        <v>5079</v>
      </c>
      <c r="AG11" s="49"/>
      <c r="AH11" s="118"/>
      <c r="AI11" s="118"/>
      <c r="AL11" s="3"/>
      <c r="AR11" s="1"/>
      <c r="AS11" s="4"/>
    </row>
    <row r="12" spans="1:45" ht="11.9" hidden="1" customHeight="1" x14ac:dyDescent="0.25">
      <c r="B12" s="116"/>
      <c r="C12" s="50" t="s">
        <v>34</v>
      </c>
      <c r="D12" s="50">
        <v>434612</v>
      </c>
      <c r="E12" s="50"/>
      <c r="F12" s="50"/>
      <c r="G12" s="50"/>
      <c r="H12" s="50">
        <v>184852</v>
      </c>
      <c r="I12" s="50"/>
      <c r="J12" s="50">
        <v>48699</v>
      </c>
      <c r="K12" s="50">
        <v>70879</v>
      </c>
      <c r="L12" s="50">
        <v>75444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>
        <v>2393</v>
      </c>
      <c r="X12" s="51">
        <v>353</v>
      </c>
      <c r="Y12" s="50"/>
      <c r="Z12" s="51"/>
      <c r="AA12" s="51">
        <v>540</v>
      </c>
      <c r="AB12" s="51"/>
      <c r="AC12" s="51"/>
      <c r="AD12" s="51"/>
      <c r="AE12" s="53">
        <v>22773</v>
      </c>
      <c r="AF12" s="40">
        <v>2092.7289999999998</v>
      </c>
      <c r="AG12" s="54">
        <v>412.03563693640479</v>
      </c>
      <c r="AH12" s="118"/>
      <c r="AI12" s="118"/>
      <c r="AL12" s="3"/>
      <c r="AR12" s="1"/>
      <c r="AS12" s="4"/>
    </row>
    <row r="13" spans="1:45" ht="11.9" hidden="1" customHeight="1" x14ac:dyDescent="0.3">
      <c r="B13" s="115">
        <v>1995</v>
      </c>
      <c r="C13" s="46" t="s">
        <v>33</v>
      </c>
      <c r="D13" s="46">
        <v>1808</v>
      </c>
      <c r="E13" s="46"/>
      <c r="F13" s="46"/>
      <c r="G13" s="46"/>
      <c r="H13" s="46">
        <v>149</v>
      </c>
      <c r="I13" s="46"/>
      <c r="J13" s="46">
        <v>142</v>
      </c>
      <c r="K13" s="46">
        <v>314</v>
      </c>
      <c r="L13" s="46">
        <v>253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7">
        <v>44</v>
      </c>
      <c r="X13" s="47">
        <v>34</v>
      </c>
      <c r="Y13" s="46"/>
      <c r="Z13" s="47"/>
      <c r="AA13" s="47">
        <v>19</v>
      </c>
      <c r="AB13" s="47"/>
      <c r="AC13" s="47"/>
      <c r="AD13" s="47"/>
      <c r="AE13" s="48">
        <v>191</v>
      </c>
      <c r="AF13" s="39">
        <v>5019</v>
      </c>
      <c r="AG13" s="49"/>
      <c r="AH13" s="1"/>
      <c r="AL13" s="3"/>
      <c r="AR13" s="1"/>
      <c r="AS13" s="4"/>
    </row>
    <row r="14" spans="1:45" ht="11.9" hidden="1" customHeight="1" x14ac:dyDescent="0.25">
      <c r="B14" s="116"/>
      <c r="C14" s="50" t="s">
        <v>34</v>
      </c>
      <c r="D14" s="50">
        <v>439122</v>
      </c>
      <c r="E14" s="50"/>
      <c r="F14" s="50"/>
      <c r="G14" s="50"/>
      <c r="H14" s="50">
        <v>171524</v>
      </c>
      <c r="I14" s="50"/>
      <c r="J14" s="50">
        <v>45125</v>
      </c>
      <c r="K14" s="50">
        <v>72409</v>
      </c>
      <c r="L14" s="50">
        <v>81771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1">
        <v>2488</v>
      </c>
      <c r="X14" s="51">
        <v>7640</v>
      </c>
      <c r="Y14" s="50"/>
      <c r="Z14" s="51"/>
      <c r="AA14" s="51">
        <v>1126</v>
      </c>
      <c r="AB14" s="51"/>
      <c r="AC14" s="51"/>
      <c r="AD14" s="51"/>
      <c r="AE14" s="53">
        <v>32485</v>
      </c>
      <c r="AF14" s="40">
        <v>2088.3580000000002</v>
      </c>
      <c r="AG14" s="54">
        <v>416.09045626618854</v>
      </c>
      <c r="AH14" s="1"/>
      <c r="AL14" s="3"/>
      <c r="AR14" s="1"/>
      <c r="AS14" s="4"/>
    </row>
    <row r="15" spans="1:45" ht="11.9" hidden="1" customHeight="1" x14ac:dyDescent="0.3">
      <c r="B15" s="115">
        <v>1996</v>
      </c>
      <c r="C15" s="46" t="s">
        <v>33</v>
      </c>
      <c r="D15" s="46">
        <v>1964</v>
      </c>
      <c r="E15" s="46"/>
      <c r="F15" s="46"/>
      <c r="G15" s="46"/>
      <c r="H15" s="46">
        <v>144</v>
      </c>
      <c r="I15" s="46"/>
      <c r="J15" s="46">
        <v>110</v>
      </c>
      <c r="K15" s="46">
        <v>268</v>
      </c>
      <c r="L15" s="46">
        <v>226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>
        <v>85</v>
      </c>
      <c r="X15" s="47">
        <v>46</v>
      </c>
      <c r="Y15" s="46"/>
      <c r="Z15" s="47"/>
      <c r="AA15" s="47">
        <v>14</v>
      </c>
      <c r="AB15" s="47"/>
      <c r="AC15" s="47"/>
      <c r="AD15" s="47"/>
      <c r="AE15" s="48">
        <v>180</v>
      </c>
      <c r="AF15" s="39">
        <v>5021</v>
      </c>
      <c r="AG15" s="49"/>
      <c r="AH15" s="1"/>
      <c r="AL15" s="3"/>
      <c r="AR15" s="1"/>
      <c r="AS15" s="4"/>
    </row>
    <row r="16" spans="1:45" ht="11.9" hidden="1" customHeight="1" x14ac:dyDescent="0.25">
      <c r="B16" s="116"/>
      <c r="C16" s="50" t="s">
        <v>34</v>
      </c>
      <c r="D16" s="50">
        <v>504398</v>
      </c>
      <c r="E16" s="50"/>
      <c r="F16" s="50"/>
      <c r="G16" s="50"/>
      <c r="H16" s="50">
        <v>182609</v>
      </c>
      <c r="I16" s="50"/>
      <c r="J16" s="50">
        <v>37070</v>
      </c>
      <c r="K16" s="50">
        <v>66102</v>
      </c>
      <c r="L16" s="50">
        <v>88962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>
        <v>5443</v>
      </c>
      <c r="X16" s="51">
        <v>9599</v>
      </c>
      <c r="Y16" s="50"/>
      <c r="Z16" s="51"/>
      <c r="AA16" s="51">
        <v>984</v>
      </c>
      <c r="AB16" s="51"/>
      <c r="AC16" s="51"/>
      <c r="AD16" s="51"/>
      <c r="AE16" s="53">
        <v>35643</v>
      </c>
      <c r="AF16" s="40">
        <v>2075.2930000000001</v>
      </c>
      <c r="AG16" s="54">
        <v>413.32264489145592</v>
      </c>
      <c r="AH16" s="1"/>
      <c r="AL16" s="3"/>
      <c r="AR16" s="1"/>
      <c r="AS16" s="4"/>
    </row>
    <row r="17" spans="1:59" ht="11.9" hidden="1" customHeight="1" x14ac:dyDescent="0.3">
      <c r="B17" s="115">
        <v>1997</v>
      </c>
      <c r="C17" s="46" t="s">
        <v>33</v>
      </c>
      <c r="D17" s="46">
        <v>2194</v>
      </c>
      <c r="E17" s="46"/>
      <c r="F17" s="46"/>
      <c r="G17" s="46"/>
      <c r="H17" s="46">
        <v>149</v>
      </c>
      <c r="I17" s="46"/>
      <c r="J17" s="46">
        <v>90</v>
      </c>
      <c r="K17" s="46">
        <v>195</v>
      </c>
      <c r="L17" s="46">
        <v>169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7">
        <v>101</v>
      </c>
      <c r="X17" s="47">
        <v>63</v>
      </c>
      <c r="Y17" s="46"/>
      <c r="Z17" s="47"/>
      <c r="AA17" s="47">
        <v>21</v>
      </c>
      <c r="AB17" s="47"/>
      <c r="AC17" s="47"/>
      <c r="AD17" s="47"/>
      <c r="AE17" s="48">
        <v>253</v>
      </c>
      <c r="AF17" s="39">
        <v>4816</v>
      </c>
      <c r="AG17" s="49"/>
      <c r="AL17" s="3"/>
      <c r="AR17" s="1"/>
      <c r="AS17" s="4"/>
    </row>
    <row r="18" spans="1:59" ht="11.9" hidden="1" customHeight="1" x14ac:dyDescent="0.25">
      <c r="B18" s="116"/>
      <c r="C18" s="50" t="s">
        <v>34</v>
      </c>
      <c r="D18" s="50">
        <v>583116</v>
      </c>
      <c r="E18" s="50"/>
      <c r="F18" s="50"/>
      <c r="G18" s="50"/>
      <c r="H18" s="50">
        <v>202317</v>
      </c>
      <c r="I18" s="50"/>
      <c r="J18" s="50">
        <v>30950</v>
      </c>
      <c r="K18" s="50">
        <v>48148</v>
      </c>
      <c r="L18" s="50">
        <v>81193</v>
      </c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>
        <v>6411</v>
      </c>
      <c r="X18" s="51">
        <v>12269</v>
      </c>
      <c r="Y18" s="50"/>
      <c r="Z18" s="51"/>
      <c r="AA18" s="51">
        <v>1450</v>
      </c>
      <c r="AB18" s="51"/>
      <c r="AC18" s="51"/>
      <c r="AD18" s="51"/>
      <c r="AE18" s="53">
        <v>47156</v>
      </c>
      <c r="AF18" s="40">
        <v>1924.8040000000001</v>
      </c>
      <c r="AG18" s="54">
        <v>399.66860465116281</v>
      </c>
      <c r="AL18" s="3"/>
      <c r="AR18" s="1"/>
      <c r="AS18" s="4"/>
    </row>
    <row r="19" spans="1:59" ht="11.9" hidden="1" customHeight="1" x14ac:dyDescent="0.3">
      <c r="B19" s="115">
        <v>1998</v>
      </c>
      <c r="C19" s="46" t="s">
        <v>33</v>
      </c>
      <c r="D19" s="46">
        <v>2454</v>
      </c>
      <c r="E19" s="46"/>
      <c r="F19" s="46"/>
      <c r="G19" s="46"/>
      <c r="H19" s="46">
        <v>160</v>
      </c>
      <c r="I19" s="46"/>
      <c r="J19" s="46">
        <v>75</v>
      </c>
      <c r="K19" s="46">
        <v>132</v>
      </c>
      <c r="L19" s="46">
        <v>157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>
        <v>97</v>
      </c>
      <c r="X19" s="47">
        <v>76</v>
      </c>
      <c r="Y19" s="46"/>
      <c r="Z19" s="47">
        <v>2</v>
      </c>
      <c r="AA19" s="47">
        <v>14</v>
      </c>
      <c r="AB19" s="47"/>
      <c r="AC19" s="47"/>
      <c r="AD19" s="47"/>
      <c r="AE19" s="48">
        <v>249</v>
      </c>
      <c r="AF19" s="39">
        <v>4814</v>
      </c>
      <c r="AG19" s="49"/>
      <c r="AH19" s="1"/>
      <c r="AL19" s="3"/>
      <c r="AR19" s="1"/>
      <c r="AS19" s="4"/>
    </row>
    <row r="20" spans="1:59" ht="11.9" hidden="1" customHeight="1" x14ac:dyDescent="0.25">
      <c r="B20" s="121"/>
      <c r="C20" s="50" t="s">
        <v>34</v>
      </c>
      <c r="D20" s="50">
        <v>672873</v>
      </c>
      <c r="E20" s="50"/>
      <c r="F20" s="50"/>
      <c r="G20" s="50"/>
      <c r="H20" s="50">
        <v>228854</v>
      </c>
      <c r="I20" s="50"/>
      <c r="J20" s="50">
        <v>27212</v>
      </c>
      <c r="K20" s="50">
        <v>42750</v>
      </c>
      <c r="L20" s="50">
        <v>79370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>
        <v>6069</v>
      </c>
      <c r="X20" s="51">
        <v>11782</v>
      </c>
      <c r="Y20" s="50"/>
      <c r="Z20" s="51">
        <v>127</v>
      </c>
      <c r="AA20" s="51">
        <v>684</v>
      </c>
      <c r="AB20" s="51"/>
      <c r="AC20" s="51"/>
      <c r="AD20" s="51"/>
      <c r="AE20" s="53">
        <v>51207</v>
      </c>
      <c r="AF20" s="40">
        <v>1939.624</v>
      </c>
      <c r="AG20" s="54">
        <v>402.91316992106357</v>
      </c>
      <c r="AH20" s="1"/>
      <c r="AL20" s="3"/>
      <c r="AR20" s="1"/>
      <c r="AS20" s="4"/>
    </row>
    <row r="21" spans="1:59" ht="11.9" hidden="1" customHeight="1" x14ac:dyDescent="0.3">
      <c r="B21" s="115">
        <v>2000</v>
      </c>
      <c r="C21" s="46" t="s">
        <v>33</v>
      </c>
      <c r="D21" s="56">
        <v>3011</v>
      </c>
      <c r="E21" s="46"/>
      <c r="F21" s="46"/>
      <c r="G21" s="46"/>
      <c r="H21" s="56">
        <v>179</v>
      </c>
      <c r="I21" s="46"/>
      <c r="J21" s="56">
        <v>60</v>
      </c>
      <c r="K21" s="56">
        <v>269</v>
      </c>
      <c r="L21" s="56">
        <v>18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47">
        <v>100</v>
      </c>
      <c r="X21" s="47">
        <v>223</v>
      </c>
      <c r="Y21" s="56">
        <v>20</v>
      </c>
      <c r="Z21" s="57"/>
      <c r="AA21" s="47">
        <v>5</v>
      </c>
      <c r="AB21" s="47"/>
      <c r="AC21" s="47"/>
      <c r="AD21" s="47"/>
      <c r="AE21" s="58">
        <v>306</v>
      </c>
      <c r="AF21" s="39">
        <v>4767</v>
      </c>
      <c r="AG21" s="49"/>
      <c r="AH21" s="1"/>
      <c r="AL21" s="3"/>
      <c r="AR21" s="1"/>
      <c r="AS21" s="4"/>
    </row>
    <row r="22" spans="1:59" ht="11.9" hidden="1" customHeight="1" x14ac:dyDescent="0.25">
      <c r="B22" s="122"/>
      <c r="C22" s="59" t="s">
        <v>34</v>
      </c>
      <c r="D22" s="60">
        <v>898764</v>
      </c>
      <c r="E22" s="59"/>
      <c r="F22" s="59"/>
      <c r="G22" s="59"/>
      <c r="H22" s="60">
        <v>286234</v>
      </c>
      <c r="I22" s="59"/>
      <c r="J22" s="60">
        <v>24688</v>
      </c>
      <c r="K22" s="60">
        <v>132872</v>
      </c>
      <c r="L22" s="60">
        <v>13617</v>
      </c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>
        <v>7034</v>
      </c>
      <c r="X22" s="61">
        <v>32897</v>
      </c>
      <c r="Y22" s="60">
        <v>10074</v>
      </c>
      <c r="Z22" s="61">
        <v>99</v>
      </c>
      <c r="AA22" s="61">
        <v>450</v>
      </c>
      <c r="AB22" s="61"/>
      <c r="AC22" s="61"/>
      <c r="AD22" s="61"/>
      <c r="AE22" s="62">
        <v>67090</v>
      </c>
      <c r="AF22" s="40">
        <v>2019.3076899999999</v>
      </c>
      <c r="AG22" s="54">
        <v>423.60136144325566</v>
      </c>
      <c r="AH22" s="1"/>
      <c r="AL22" s="3"/>
      <c r="AR22" s="1"/>
      <c r="AS22" s="4"/>
    </row>
    <row r="23" spans="1:59" s="21" customFormat="1" ht="11.15" hidden="1" customHeight="1" x14ac:dyDescent="0.3">
      <c r="A23" s="15"/>
      <c r="B23" s="123">
        <v>2001</v>
      </c>
      <c r="C23" s="16" t="s">
        <v>35</v>
      </c>
      <c r="D23" s="17">
        <v>3231</v>
      </c>
      <c r="E23" s="17"/>
      <c r="F23" s="17"/>
      <c r="G23" s="17"/>
      <c r="H23" s="17">
        <v>178</v>
      </c>
      <c r="I23" s="17"/>
      <c r="J23" s="17">
        <v>61</v>
      </c>
      <c r="K23" s="17">
        <v>260</v>
      </c>
      <c r="L23" s="17">
        <v>18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26">
        <v>122</v>
      </c>
      <c r="X23" s="26">
        <v>231</v>
      </c>
      <c r="Y23" s="17">
        <v>49</v>
      </c>
      <c r="Z23" s="18">
        <v>3</v>
      </c>
      <c r="AA23" s="26">
        <v>3</v>
      </c>
      <c r="AB23" s="26"/>
      <c r="AC23" s="26"/>
      <c r="AD23" s="26"/>
      <c r="AE23" s="19">
        <v>328</v>
      </c>
      <c r="AF23" s="39">
        <v>4666</v>
      </c>
      <c r="AG23" s="49"/>
      <c r="AH23" s="15"/>
      <c r="AI23" s="15"/>
      <c r="AJ23" s="15"/>
      <c r="AK23" s="15"/>
      <c r="AL23" s="20"/>
      <c r="AM23" s="20"/>
      <c r="AN23" s="20"/>
      <c r="AO23" s="20"/>
      <c r="AP23" s="20"/>
      <c r="AQ23" s="20"/>
      <c r="AR23" s="15"/>
    </row>
    <row r="24" spans="1:59" s="21" customFormat="1" ht="11.15" hidden="1" customHeight="1" x14ac:dyDescent="0.25">
      <c r="A24" s="15"/>
      <c r="B24" s="124"/>
      <c r="C24" s="22" t="s">
        <v>34</v>
      </c>
      <c r="D24" s="23">
        <v>1008199</v>
      </c>
      <c r="E24" s="23"/>
      <c r="F24" s="23"/>
      <c r="G24" s="23"/>
      <c r="H24" s="23">
        <v>301115</v>
      </c>
      <c r="I24" s="23"/>
      <c r="J24" s="23">
        <v>26682</v>
      </c>
      <c r="K24" s="23">
        <v>150224</v>
      </c>
      <c r="L24" s="23">
        <v>14873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7">
        <v>9024</v>
      </c>
      <c r="X24" s="27">
        <v>42326</v>
      </c>
      <c r="Y24" s="23">
        <v>23883</v>
      </c>
      <c r="Z24" s="27">
        <v>358</v>
      </c>
      <c r="AA24" s="27">
        <v>300</v>
      </c>
      <c r="AB24" s="27"/>
      <c r="AC24" s="27"/>
      <c r="AD24" s="27"/>
      <c r="AE24" s="24">
        <v>75833</v>
      </c>
      <c r="AF24" s="40">
        <v>2068.8690000000001</v>
      </c>
      <c r="AG24" s="54">
        <v>443.39241320188597</v>
      </c>
      <c r="AH24" s="15"/>
      <c r="AI24" s="15"/>
      <c r="AJ24" s="15"/>
      <c r="AK24" s="15"/>
      <c r="AL24" s="20"/>
      <c r="AM24" s="20"/>
      <c r="AN24" s="20"/>
      <c r="AO24" s="20"/>
      <c r="AP24" s="20"/>
      <c r="AQ24" s="20"/>
      <c r="AR24" s="15"/>
    </row>
    <row r="25" spans="1:59" s="21" customFormat="1" ht="11.15" hidden="1" customHeight="1" x14ac:dyDescent="0.3">
      <c r="A25" s="15"/>
      <c r="B25" s="123">
        <v>2002</v>
      </c>
      <c r="C25" s="16" t="s">
        <v>35</v>
      </c>
      <c r="D25" s="17">
        <v>3376</v>
      </c>
      <c r="E25" s="17"/>
      <c r="F25" s="17"/>
      <c r="G25" s="17"/>
      <c r="H25" s="17">
        <v>173</v>
      </c>
      <c r="I25" s="17"/>
      <c r="J25" s="17">
        <v>65</v>
      </c>
      <c r="K25" s="17">
        <v>267</v>
      </c>
      <c r="L25" s="17">
        <v>17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26">
        <v>186</v>
      </c>
      <c r="X25" s="26">
        <v>308</v>
      </c>
      <c r="Y25" s="17">
        <v>79</v>
      </c>
      <c r="Z25" s="18">
        <v>10</v>
      </c>
      <c r="AA25" s="26">
        <v>9</v>
      </c>
      <c r="AB25" s="26"/>
      <c r="AC25" s="26"/>
      <c r="AD25" s="26"/>
      <c r="AE25" s="19">
        <v>374</v>
      </c>
      <c r="AF25" s="39">
        <v>4663</v>
      </c>
      <c r="AG25" s="63"/>
      <c r="AH25" s="15"/>
      <c r="AI25" s="15"/>
      <c r="AJ25" s="15"/>
      <c r="AK25" s="15"/>
      <c r="AL25" s="20"/>
      <c r="AM25" s="20"/>
      <c r="AN25" s="20"/>
      <c r="AO25" s="20"/>
      <c r="AP25" s="20"/>
      <c r="AQ25" s="20"/>
      <c r="AR25" s="15"/>
    </row>
    <row r="26" spans="1:59" s="21" customFormat="1" ht="11.15" hidden="1" customHeight="1" thickBot="1" x14ac:dyDescent="0.3">
      <c r="A26" s="15"/>
      <c r="B26" s="124"/>
      <c r="C26" s="22" t="s">
        <v>34</v>
      </c>
      <c r="D26" s="23">
        <v>1093908</v>
      </c>
      <c r="E26" s="23"/>
      <c r="F26" s="23"/>
      <c r="G26" s="23"/>
      <c r="H26" s="23">
        <v>317632</v>
      </c>
      <c r="I26" s="23"/>
      <c r="J26" s="23">
        <v>29445</v>
      </c>
      <c r="K26" s="23">
        <v>177195</v>
      </c>
      <c r="L26" s="23">
        <v>17531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7">
        <v>14115</v>
      </c>
      <c r="X26" s="27">
        <v>57633</v>
      </c>
      <c r="Y26" s="23">
        <v>39317</v>
      </c>
      <c r="Z26" s="27">
        <v>1477</v>
      </c>
      <c r="AA26" s="27">
        <v>850</v>
      </c>
      <c r="AB26" s="27"/>
      <c r="AC26" s="27"/>
      <c r="AD26" s="27"/>
      <c r="AE26" s="24">
        <v>86367</v>
      </c>
      <c r="AF26" s="41">
        <v>2195.1844000000001</v>
      </c>
      <c r="AG26" s="54">
        <v>470.76654514261213</v>
      </c>
      <c r="AH26" s="15"/>
      <c r="AI26" s="15"/>
      <c r="AJ26" s="15"/>
      <c r="AK26" s="15"/>
      <c r="AL26" s="20"/>
      <c r="AM26" s="20"/>
      <c r="AN26" s="20"/>
      <c r="AO26" s="20"/>
      <c r="AP26" s="20"/>
      <c r="AQ26" s="20"/>
      <c r="AR26" s="15"/>
    </row>
    <row r="27" spans="1:59" s="21" customFormat="1" ht="11.15" hidden="1" customHeight="1" x14ac:dyDescent="0.3">
      <c r="A27" s="15"/>
      <c r="B27" s="123">
        <v>2003</v>
      </c>
      <c r="C27" s="16" t="s">
        <v>35</v>
      </c>
      <c r="D27" s="17">
        <v>3573</v>
      </c>
      <c r="E27" s="17"/>
      <c r="F27" s="17"/>
      <c r="G27" s="17"/>
      <c r="H27" s="17">
        <v>178</v>
      </c>
      <c r="I27" s="17"/>
      <c r="J27" s="17">
        <v>70</v>
      </c>
      <c r="K27" s="17">
        <v>252</v>
      </c>
      <c r="L27" s="17">
        <v>27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26">
        <v>203</v>
      </c>
      <c r="X27" s="26">
        <v>360</v>
      </c>
      <c r="Y27" s="17">
        <v>81</v>
      </c>
      <c r="Z27" s="18">
        <v>21</v>
      </c>
      <c r="AA27" s="26"/>
      <c r="AB27" s="26"/>
      <c r="AC27" s="26"/>
      <c r="AD27" s="26"/>
      <c r="AE27" s="19">
        <v>356</v>
      </c>
      <c r="AF27" s="64">
        <v>5121</v>
      </c>
      <c r="AG27" s="54"/>
      <c r="AH27" s="15"/>
      <c r="AI27" s="15"/>
      <c r="AJ27" s="15" t="s">
        <v>36</v>
      </c>
      <c r="AK27" s="15"/>
      <c r="AL27" s="15"/>
      <c r="AM27" s="20"/>
      <c r="AN27" s="20"/>
      <c r="AO27" s="20"/>
      <c r="AP27" s="20"/>
      <c r="AQ27" s="20"/>
      <c r="AR27" s="20"/>
      <c r="AS27" s="20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</row>
    <row r="28" spans="1:59" s="21" customFormat="1" ht="11.15" hidden="1" customHeight="1" x14ac:dyDescent="0.25">
      <c r="A28" s="15"/>
      <c r="B28" s="124"/>
      <c r="C28" s="22" t="s">
        <v>34</v>
      </c>
      <c r="D28" s="23">
        <v>1207387</v>
      </c>
      <c r="E28" s="23"/>
      <c r="F28" s="23"/>
      <c r="G28" s="23"/>
      <c r="H28" s="23">
        <v>336607</v>
      </c>
      <c r="I28" s="23"/>
      <c r="J28" s="23">
        <v>35360</v>
      </c>
      <c r="K28" s="23">
        <v>173342</v>
      </c>
      <c r="L28" s="23">
        <v>31126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7">
        <v>15207</v>
      </c>
      <c r="X28" s="27">
        <v>67742</v>
      </c>
      <c r="Y28" s="23">
        <v>37714</v>
      </c>
      <c r="Z28" s="27">
        <v>3086</v>
      </c>
      <c r="AA28" s="27"/>
      <c r="AB28" s="27"/>
      <c r="AC28" s="27"/>
      <c r="AD28" s="27"/>
      <c r="AE28" s="24">
        <v>90857</v>
      </c>
      <c r="AF28" s="65">
        <v>1998428</v>
      </c>
      <c r="AG28" s="54">
        <f>AF28/AF27</f>
        <v>390.2417496582699</v>
      </c>
      <c r="AH28" s="15"/>
      <c r="AI28" s="66"/>
      <c r="AJ28" s="15" t="s">
        <v>37</v>
      </c>
      <c r="AK28" s="67"/>
      <c r="AL28" s="68"/>
      <c r="AM28" s="20"/>
      <c r="AN28" s="20"/>
      <c r="AO28" s="20"/>
      <c r="AP28" s="20"/>
      <c r="AQ28" s="20"/>
      <c r="AR28" s="20"/>
      <c r="AS28" s="20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</row>
    <row r="29" spans="1:59" s="21" customFormat="1" ht="11.15" hidden="1" customHeight="1" x14ac:dyDescent="0.3">
      <c r="A29" s="15"/>
      <c r="B29" s="123">
        <v>2004</v>
      </c>
      <c r="C29" s="16" t="s">
        <v>35</v>
      </c>
      <c r="D29" s="17">
        <v>3780</v>
      </c>
      <c r="E29" s="17"/>
      <c r="F29" s="17"/>
      <c r="G29" s="17"/>
      <c r="H29" s="17">
        <v>177</v>
      </c>
      <c r="I29" s="17"/>
      <c r="J29" s="17">
        <v>73</v>
      </c>
      <c r="K29" s="17">
        <v>233</v>
      </c>
      <c r="L29" s="17">
        <v>26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26">
        <v>240</v>
      </c>
      <c r="X29" s="26">
        <v>425</v>
      </c>
      <c r="Y29" s="17">
        <v>96</v>
      </c>
      <c r="Z29" s="18">
        <v>20</v>
      </c>
      <c r="AA29" s="26"/>
      <c r="AB29" s="26"/>
      <c r="AC29" s="26"/>
      <c r="AD29" s="26"/>
      <c r="AE29" s="19">
        <v>397</v>
      </c>
      <c r="AF29" s="64">
        <v>5467</v>
      </c>
      <c r="AG29" s="54"/>
      <c r="AH29" s="15"/>
      <c r="AI29" s="66"/>
      <c r="AJ29" s="15" t="s">
        <v>38</v>
      </c>
      <c r="AK29" s="67"/>
      <c r="AL29" s="68"/>
      <c r="AM29" s="20"/>
      <c r="AN29" s="20"/>
      <c r="AO29" s="20"/>
      <c r="AP29" s="20"/>
      <c r="AQ29" s="20"/>
      <c r="AR29" s="20"/>
      <c r="AS29" s="20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</row>
    <row r="30" spans="1:59" s="21" customFormat="1" ht="11.15" hidden="1" customHeight="1" x14ac:dyDescent="0.25">
      <c r="A30" s="15"/>
      <c r="B30" s="124"/>
      <c r="C30" s="22" t="s">
        <v>34</v>
      </c>
      <c r="D30" s="23">
        <v>1277185</v>
      </c>
      <c r="E30" s="23"/>
      <c r="F30" s="23"/>
      <c r="G30" s="23"/>
      <c r="H30" s="23">
        <v>344489</v>
      </c>
      <c r="I30" s="23"/>
      <c r="J30" s="23">
        <v>37888</v>
      </c>
      <c r="K30" s="23">
        <v>168539</v>
      </c>
      <c r="L30" s="23">
        <v>31377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7">
        <v>18067</v>
      </c>
      <c r="X30" s="27">
        <v>77970</v>
      </c>
      <c r="Y30" s="23">
        <v>42931</v>
      </c>
      <c r="Z30" s="27">
        <v>4560</v>
      </c>
      <c r="AA30" s="27"/>
      <c r="AB30" s="27"/>
      <c r="AC30" s="27"/>
      <c r="AD30" s="27"/>
      <c r="AE30" s="24">
        <v>99579</v>
      </c>
      <c r="AF30" s="65">
        <v>2102585</v>
      </c>
      <c r="AG30" s="54">
        <f>AF30/AF29</f>
        <v>384.59575635631973</v>
      </c>
      <c r="AH30" s="15"/>
      <c r="AI30" s="15"/>
      <c r="AJ30" s="15" t="s">
        <v>39</v>
      </c>
      <c r="AK30" s="15"/>
      <c r="AL30" s="15"/>
      <c r="AM30" s="20"/>
      <c r="AN30" s="20"/>
      <c r="AO30" s="20"/>
      <c r="AP30" s="20"/>
      <c r="AQ30" s="20"/>
      <c r="AR30" s="20"/>
      <c r="AS30" s="20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</row>
    <row r="31" spans="1:59" s="21" customFormat="1" ht="11.15" hidden="1" customHeight="1" x14ac:dyDescent="0.3">
      <c r="A31" s="15"/>
      <c r="B31" s="123">
        <v>2005</v>
      </c>
      <c r="C31" s="16" t="s">
        <v>35</v>
      </c>
      <c r="D31" s="17">
        <v>3848</v>
      </c>
      <c r="E31" s="17"/>
      <c r="F31" s="17"/>
      <c r="G31" s="17"/>
      <c r="H31" s="17">
        <v>176</v>
      </c>
      <c r="I31" s="17"/>
      <c r="J31" s="17">
        <v>74</v>
      </c>
      <c r="K31" s="17">
        <v>254</v>
      </c>
      <c r="L31" s="17">
        <v>30</v>
      </c>
      <c r="M31" s="17">
        <v>1</v>
      </c>
      <c r="N31" s="17"/>
      <c r="O31" s="17"/>
      <c r="P31" s="17"/>
      <c r="Q31" s="17"/>
      <c r="R31" s="17"/>
      <c r="S31" s="17"/>
      <c r="T31" s="17"/>
      <c r="U31" s="17"/>
      <c r="V31" s="17"/>
      <c r="W31" s="26">
        <v>223</v>
      </c>
      <c r="X31" s="26">
        <v>430</v>
      </c>
      <c r="Y31" s="17">
        <v>88</v>
      </c>
      <c r="Z31" s="18">
        <v>20</v>
      </c>
      <c r="AA31" s="26">
        <v>2</v>
      </c>
      <c r="AB31" s="26">
        <v>1</v>
      </c>
      <c r="AC31" s="26"/>
      <c r="AD31" s="26"/>
      <c r="AE31" s="19">
        <v>265</v>
      </c>
      <c r="AF31" s="64">
        <v>5412</v>
      </c>
      <c r="AG31" s="54"/>
      <c r="AH31" s="15"/>
      <c r="AI31" s="15"/>
      <c r="AJ31" s="15"/>
      <c r="AK31" s="15"/>
      <c r="AL31" s="15"/>
      <c r="AM31" s="20"/>
      <c r="AN31" s="20"/>
      <c r="AO31" s="20"/>
      <c r="AP31" s="20"/>
      <c r="AQ31" s="20"/>
      <c r="AR31" s="20"/>
      <c r="AS31" s="20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</row>
    <row r="32" spans="1:59" s="21" customFormat="1" ht="11.15" hidden="1" customHeight="1" x14ac:dyDescent="0.25">
      <c r="A32" s="15"/>
      <c r="B32" s="124"/>
      <c r="C32" s="22" t="s">
        <v>34</v>
      </c>
      <c r="D32" s="23">
        <v>1312762</v>
      </c>
      <c r="E32" s="23"/>
      <c r="F32" s="23"/>
      <c r="G32" s="23"/>
      <c r="H32" s="23">
        <v>338660</v>
      </c>
      <c r="I32" s="23"/>
      <c r="J32" s="23">
        <v>40007</v>
      </c>
      <c r="K32" s="23">
        <v>171403</v>
      </c>
      <c r="L32" s="23">
        <v>34100</v>
      </c>
      <c r="M32" s="23">
        <v>1049</v>
      </c>
      <c r="N32" s="23"/>
      <c r="O32" s="23"/>
      <c r="P32" s="23"/>
      <c r="Q32" s="23"/>
      <c r="R32" s="23"/>
      <c r="S32" s="23"/>
      <c r="T32" s="23"/>
      <c r="U32" s="23"/>
      <c r="V32" s="23"/>
      <c r="W32" s="27">
        <v>16894</v>
      </c>
      <c r="X32" s="27">
        <v>76566</v>
      </c>
      <c r="Y32" s="23">
        <v>36250</v>
      </c>
      <c r="Z32" s="27">
        <v>4091</v>
      </c>
      <c r="AA32" s="27">
        <v>200</v>
      </c>
      <c r="AB32" s="27">
        <v>407</v>
      </c>
      <c r="AC32" s="27"/>
      <c r="AD32" s="27"/>
      <c r="AE32" s="24">
        <v>97775</v>
      </c>
      <c r="AF32" s="65">
        <v>2130164</v>
      </c>
      <c r="AG32" s="54">
        <f>AF32/AF31</f>
        <v>393.60014781966004</v>
      </c>
      <c r="AH32" s="15"/>
      <c r="AI32" s="15"/>
      <c r="AJ32" s="15"/>
      <c r="AK32" s="15"/>
      <c r="AL32" s="15"/>
      <c r="AM32" s="20"/>
      <c r="AN32" s="20"/>
      <c r="AO32" s="20"/>
      <c r="AP32" s="20"/>
      <c r="AQ32" s="20"/>
      <c r="AR32" s="20"/>
      <c r="AS32" s="20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</row>
    <row r="33" spans="1:59" s="21" customFormat="1" ht="11.15" hidden="1" customHeight="1" x14ac:dyDescent="0.3">
      <c r="A33" s="15"/>
      <c r="B33" s="112">
        <v>2006</v>
      </c>
      <c r="C33" s="16" t="s">
        <v>35</v>
      </c>
      <c r="D33" s="17">
        <v>3909</v>
      </c>
      <c r="E33" s="17"/>
      <c r="F33" s="17"/>
      <c r="G33" s="17"/>
      <c r="H33" s="17">
        <v>173</v>
      </c>
      <c r="I33" s="17"/>
      <c r="J33" s="17">
        <v>76</v>
      </c>
      <c r="K33" s="17">
        <v>273</v>
      </c>
      <c r="L33" s="17">
        <v>26</v>
      </c>
      <c r="M33" s="17">
        <v>3</v>
      </c>
      <c r="N33" s="17"/>
      <c r="O33" s="17"/>
      <c r="P33" s="17"/>
      <c r="Q33" s="17"/>
      <c r="R33" s="17"/>
      <c r="S33" s="17"/>
      <c r="T33" s="17"/>
      <c r="U33" s="17"/>
      <c r="V33" s="17"/>
      <c r="W33" s="26">
        <v>218</v>
      </c>
      <c r="X33" s="26">
        <v>405</v>
      </c>
      <c r="Y33" s="17">
        <v>73</v>
      </c>
      <c r="Z33" s="18">
        <v>14</v>
      </c>
      <c r="AA33" s="26"/>
      <c r="AB33" s="26">
        <v>2</v>
      </c>
      <c r="AC33" s="26"/>
      <c r="AD33" s="26"/>
      <c r="AE33" s="19">
        <v>263</v>
      </c>
      <c r="AF33" s="64">
        <v>5435</v>
      </c>
      <c r="AG33" s="54"/>
      <c r="AH33" s="15"/>
      <c r="AI33" s="15"/>
      <c r="AJ33" s="15"/>
      <c r="AK33" s="15"/>
      <c r="AL33" s="15"/>
      <c r="AM33" s="20"/>
      <c r="AN33" s="20"/>
      <c r="AO33" s="20"/>
      <c r="AP33" s="20"/>
      <c r="AQ33" s="20"/>
      <c r="AR33" s="20"/>
      <c r="AS33" s="20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</row>
    <row r="34" spans="1:59" s="21" customFormat="1" ht="11.15" hidden="1" customHeight="1" x14ac:dyDescent="0.25">
      <c r="A34" s="15"/>
      <c r="B34" s="113"/>
      <c r="C34" s="22" t="s">
        <v>34</v>
      </c>
      <c r="D34" s="23">
        <v>1293880</v>
      </c>
      <c r="E34" s="23"/>
      <c r="F34" s="23"/>
      <c r="G34" s="23"/>
      <c r="H34" s="23">
        <v>339616</v>
      </c>
      <c r="I34" s="23"/>
      <c r="J34" s="23">
        <v>40067</v>
      </c>
      <c r="K34" s="23">
        <v>173304</v>
      </c>
      <c r="L34" s="23">
        <v>31292</v>
      </c>
      <c r="M34" s="23">
        <v>4365</v>
      </c>
      <c r="N34" s="23"/>
      <c r="O34" s="23"/>
      <c r="P34" s="23"/>
      <c r="Q34" s="23"/>
      <c r="R34" s="23"/>
      <c r="S34" s="23"/>
      <c r="T34" s="23"/>
      <c r="U34" s="23"/>
      <c r="V34" s="23"/>
      <c r="W34" s="27">
        <v>16558</v>
      </c>
      <c r="X34" s="27">
        <v>70650</v>
      </c>
      <c r="Y34" s="23">
        <v>28726</v>
      </c>
      <c r="Z34" s="27">
        <v>2983</v>
      </c>
      <c r="AA34" s="27"/>
      <c r="AB34" s="27">
        <v>649</v>
      </c>
      <c r="AC34" s="27"/>
      <c r="AD34" s="27"/>
      <c r="AE34" s="24">
        <v>96055</v>
      </c>
      <c r="AF34" s="65">
        <v>2098145</v>
      </c>
      <c r="AG34" s="54">
        <f>AF34/AF33</f>
        <v>386.0432382704692</v>
      </c>
      <c r="AH34" s="15"/>
      <c r="AI34" s="15"/>
      <c r="AJ34" s="15"/>
      <c r="AK34" s="15"/>
      <c r="AL34" s="15"/>
      <c r="AM34" s="20"/>
      <c r="AN34" s="20"/>
      <c r="AO34" s="20"/>
      <c r="AP34" s="20"/>
      <c r="AQ34" s="20"/>
      <c r="AR34" s="20"/>
      <c r="AS34" s="20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</row>
    <row r="35" spans="1:59" s="21" customFormat="1" ht="11.15" hidden="1" customHeight="1" x14ac:dyDescent="0.3">
      <c r="A35" s="15"/>
      <c r="B35" s="112">
        <v>2007</v>
      </c>
      <c r="C35" s="16" t="s">
        <v>35</v>
      </c>
      <c r="D35" s="17">
        <v>3849</v>
      </c>
      <c r="E35" s="17"/>
      <c r="F35" s="17"/>
      <c r="G35" s="17"/>
      <c r="H35" s="17">
        <v>172</v>
      </c>
      <c r="I35" s="17"/>
      <c r="J35" s="17">
        <v>73</v>
      </c>
      <c r="K35" s="17">
        <v>285</v>
      </c>
      <c r="L35" s="17">
        <v>22</v>
      </c>
      <c r="M35" s="17">
        <v>3</v>
      </c>
      <c r="N35" s="17"/>
      <c r="O35" s="17"/>
      <c r="P35" s="17"/>
      <c r="Q35" s="17"/>
      <c r="R35" s="17"/>
      <c r="S35" s="17"/>
      <c r="T35" s="17"/>
      <c r="U35" s="17"/>
      <c r="V35" s="17"/>
      <c r="W35" s="26">
        <v>284</v>
      </c>
      <c r="X35" s="26">
        <v>437</v>
      </c>
      <c r="Y35" s="17">
        <v>48</v>
      </c>
      <c r="Z35" s="18">
        <v>19</v>
      </c>
      <c r="AA35" s="26"/>
      <c r="AB35" s="26">
        <v>2</v>
      </c>
      <c r="AC35" s="26"/>
      <c r="AD35" s="26"/>
      <c r="AE35" s="19">
        <v>278</v>
      </c>
      <c r="AF35" s="64">
        <v>5472</v>
      </c>
      <c r="AG35" s="54"/>
      <c r="AH35" s="15"/>
      <c r="AI35" s="15"/>
      <c r="AJ35" s="15"/>
      <c r="AK35" s="15"/>
      <c r="AL35" s="15"/>
      <c r="AM35" s="20"/>
      <c r="AN35" s="20"/>
      <c r="AO35" s="20"/>
      <c r="AP35" s="20"/>
      <c r="AQ35" s="20"/>
      <c r="AR35" s="20"/>
      <c r="AS35" s="20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</row>
    <row r="36" spans="1:59" s="21" customFormat="1" ht="11.15" hidden="1" customHeight="1" x14ac:dyDescent="0.25">
      <c r="A36" s="15"/>
      <c r="B36" s="113"/>
      <c r="C36" s="22" t="s">
        <v>34</v>
      </c>
      <c r="D36" s="23">
        <v>1266622</v>
      </c>
      <c r="E36" s="23"/>
      <c r="F36" s="23"/>
      <c r="G36" s="23"/>
      <c r="H36" s="23">
        <v>326968</v>
      </c>
      <c r="I36" s="23"/>
      <c r="J36" s="23">
        <v>38232</v>
      </c>
      <c r="K36" s="23">
        <v>177423</v>
      </c>
      <c r="L36" s="23">
        <v>24295</v>
      </c>
      <c r="M36" s="23">
        <v>4212</v>
      </c>
      <c r="N36" s="23"/>
      <c r="O36" s="23"/>
      <c r="P36" s="23"/>
      <c r="Q36" s="23"/>
      <c r="R36" s="23"/>
      <c r="S36" s="23"/>
      <c r="T36" s="23"/>
      <c r="U36" s="23"/>
      <c r="V36" s="23"/>
      <c r="W36" s="27">
        <v>21640</v>
      </c>
      <c r="X36" s="27">
        <v>78748</v>
      </c>
      <c r="Y36" s="23">
        <v>16739</v>
      </c>
      <c r="Z36" s="27">
        <v>4042</v>
      </c>
      <c r="AA36" s="27"/>
      <c r="AB36" s="27">
        <v>495</v>
      </c>
      <c r="AC36" s="27"/>
      <c r="AD36" s="27"/>
      <c r="AE36" s="24">
        <v>93677</v>
      </c>
      <c r="AF36" s="65">
        <v>2053093</v>
      </c>
      <c r="AG36" s="54">
        <f>AF36/AF35</f>
        <v>375.19974415204678</v>
      </c>
      <c r="AH36" s="69"/>
      <c r="AI36" s="70" t="s">
        <v>40</v>
      </c>
      <c r="AJ36" s="70" t="s">
        <v>41</v>
      </c>
      <c r="AK36" s="70" t="s">
        <v>42</v>
      </c>
      <c r="AL36" s="70" t="s">
        <v>43</v>
      </c>
      <c r="AM36" s="20"/>
      <c r="AN36" s="20"/>
      <c r="AO36" s="20"/>
      <c r="AP36" s="20"/>
      <c r="AQ36" s="20"/>
      <c r="AR36" s="20"/>
      <c r="AS36" s="20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</row>
    <row r="37" spans="1:59" s="21" customFormat="1" ht="11.15" hidden="1" customHeight="1" x14ac:dyDescent="0.3">
      <c r="A37" s="15"/>
      <c r="B37" s="112">
        <v>2008</v>
      </c>
      <c r="C37" s="16" t="s">
        <v>35</v>
      </c>
      <c r="D37" s="17">
        <v>3732</v>
      </c>
      <c r="E37" s="17">
        <v>2</v>
      </c>
      <c r="F37" s="17"/>
      <c r="G37" s="17"/>
      <c r="H37" s="17">
        <v>158</v>
      </c>
      <c r="I37" s="17">
        <v>2</v>
      </c>
      <c r="J37" s="17">
        <v>70</v>
      </c>
      <c r="K37" s="17">
        <v>294</v>
      </c>
      <c r="L37" s="17">
        <v>25</v>
      </c>
      <c r="M37" s="17">
        <v>3</v>
      </c>
      <c r="N37" s="17"/>
      <c r="O37" s="17"/>
      <c r="P37" s="17"/>
      <c r="Q37" s="17"/>
      <c r="R37" s="17"/>
      <c r="S37" s="17"/>
      <c r="T37" s="17"/>
      <c r="U37" s="17"/>
      <c r="V37" s="17"/>
      <c r="W37" s="26">
        <v>256</v>
      </c>
      <c r="X37" s="26">
        <v>466</v>
      </c>
      <c r="Y37" s="17">
        <v>36</v>
      </c>
      <c r="Z37" s="18">
        <v>22</v>
      </c>
      <c r="AA37" s="26"/>
      <c r="AB37" s="26">
        <v>2</v>
      </c>
      <c r="AC37" s="26"/>
      <c r="AD37" s="26"/>
      <c r="AE37" s="19">
        <v>312</v>
      </c>
      <c r="AF37" s="64">
        <v>5380</v>
      </c>
      <c r="AG37" s="54"/>
      <c r="AH37" s="69"/>
      <c r="AI37" s="66"/>
      <c r="AJ37" s="71"/>
      <c r="AK37" s="67"/>
      <c r="AL37" s="68"/>
      <c r="AM37" s="20"/>
      <c r="AN37" s="20"/>
      <c r="AO37" s="20"/>
      <c r="AP37" s="20"/>
      <c r="AQ37" s="20"/>
      <c r="AR37" s="20"/>
      <c r="AS37" s="20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</row>
    <row r="38" spans="1:59" s="21" customFormat="1" ht="11.15" hidden="1" customHeight="1" x14ac:dyDescent="0.25">
      <c r="A38" s="15"/>
      <c r="B38" s="113"/>
      <c r="C38" s="22" t="s">
        <v>34</v>
      </c>
      <c r="D38" s="23">
        <v>1250346</v>
      </c>
      <c r="E38" s="23">
        <v>1651</v>
      </c>
      <c r="F38" s="23"/>
      <c r="G38" s="23"/>
      <c r="H38" s="23">
        <v>305250</v>
      </c>
      <c r="I38" s="23">
        <v>497</v>
      </c>
      <c r="J38" s="23">
        <v>36287</v>
      </c>
      <c r="K38" s="23">
        <v>174254</v>
      </c>
      <c r="L38" s="23">
        <v>20872</v>
      </c>
      <c r="M38" s="23">
        <v>4366</v>
      </c>
      <c r="N38" s="23"/>
      <c r="O38" s="23"/>
      <c r="P38" s="23"/>
      <c r="Q38" s="23"/>
      <c r="R38" s="23"/>
      <c r="S38" s="23"/>
      <c r="T38" s="23"/>
      <c r="U38" s="23"/>
      <c r="V38" s="23"/>
      <c r="W38" s="27">
        <v>19597</v>
      </c>
      <c r="X38" s="27">
        <v>92120</v>
      </c>
      <c r="Y38" s="23">
        <v>13770</v>
      </c>
      <c r="Z38" s="27">
        <v>4725</v>
      </c>
      <c r="AA38" s="27"/>
      <c r="AB38" s="27">
        <v>302</v>
      </c>
      <c r="AC38" s="27"/>
      <c r="AD38" s="27"/>
      <c r="AE38" s="24">
        <v>97439</v>
      </c>
      <c r="AF38" s="65">
        <v>2021476</v>
      </c>
      <c r="AG38" s="54">
        <f>AF38/AF37</f>
        <v>375.73903345724909</v>
      </c>
      <c r="AH38" s="69"/>
      <c r="AI38" s="72">
        <v>2001</v>
      </c>
      <c r="AJ38" s="73">
        <v>4484</v>
      </c>
      <c r="AK38" s="74">
        <v>1652.817</v>
      </c>
      <c r="AL38" s="75">
        <v>368.60325602140944</v>
      </c>
      <c r="AM38" s="20"/>
      <c r="AN38" s="20"/>
      <c r="AO38" s="20"/>
      <c r="AP38" s="20"/>
      <c r="AQ38" s="20"/>
      <c r="AR38" s="20"/>
      <c r="AS38" s="20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</row>
    <row r="39" spans="1:59" s="21" customFormat="1" ht="11.15" hidden="1" customHeight="1" x14ac:dyDescent="0.3">
      <c r="A39" s="15"/>
      <c r="B39" s="112">
        <v>2009</v>
      </c>
      <c r="C39" s="16" t="s">
        <v>35</v>
      </c>
      <c r="D39" s="17">
        <v>3573</v>
      </c>
      <c r="E39" s="17">
        <v>3</v>
      </c>
      <c r="F39" s="17"/>
      <c r="G39" s="17"/>
      <c r="H39" s="17">
        <v>151</v>
      </c>
      <c r="I39" s="17">
        <v>29</v>
      </c>
      <c r="J39" s="17">
        <v>63</v>
      </c>
      <c r="K39" s="17">
        <v>326</v>
      </c>
      <c r="L39" s="17">
        <v>32</v>
      </c>
      <c r="M39" s="17">
        <v>2</v>
      </c>
      <c r="N39" s="17"/>
      <c r="O39" s="17"/>
      <c r="P39" s="17"/>
      <c r="Q39" s="17"/>
      <c r="R39" s="17"/>
      <c r="S39" s="17"/>
      <c r="T39" s="17"/>
      <c r="U39" s="17"/>
      <c r="V39" s="17"/>
      <c r="W39" s="26">
        <v>239</v>
      </c>
      <c r="X39" s="26">
        <v>447</v>
      </c>
      <c r="Y39" s="17">
        <v>25</v>
      </c>
      <c r="Z39" s="18">
        <v>27</v>
      </c>
      <c r="AA39" s="26">
        <v>1</v>
      </c>
      <c r="AB39" s="26"/>
      <c r="AC39" s="76"/>
      <c r="AD39" s="77"/>
      <c r="AE39" s="19">
        <v>261</v>
      </c>
      <c r="AF39" s="64">
        <v>5179</v>
      </c>
      <c r="AG39" s="49"/>
      <c r="AI39" s="72">
        <v>2002</v>
      </c>
      <c r="AJ39" s="73">
        <v>4864</v>
      </c>
      <c r="AK39" s="74">
        <v>1835.47</v>
      </c>
      <c r="AL39" s="75">
        <v>377.35814144736844</v>
      </c>
      <c r="AM39" s="20"/>
      <c r="AN39" s="20"/>
      <c r="AO39" s="20"/>
      <c r="AP39" s="20"/>
      <c r="AQ39" s="20"/>
      <c r="AR39" s="20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</row>
    <row r="40" spans="1:59" s="21" customFormat="1" ht="11.15" hidden="1" customHeight="1" x14ac:dyDescent="0.25">
      <c r="A40" s="15"/>
      <c r="B40" s="113"/>
      <c r="C40" s="22" t="s">
        <v>34</v>
      </c>
      <c r="D40" s="23">
        <v>1248939</v>
      </c>
      <c r="E40" s="23">
        <v>3313</v>
      </c>
      <c r="F40" s="23"/>
      <c r="G40" s="23"/>
      <c r="H40" s="23">
        <v>302270</v>
      </c>
      <c r="I40" s="23">
        <v>7186</v>
      </c>
      <c r="J40" s="23">
        <v>32640</v>
      </c>
      <c r="K40" s="23">
        <v>218798</v>
      </c>
      <c r="L40" s="23">
        <v>31320</v>
      </c>
      <c r="M40" s="23">
        <v>1584</v>
      </c>
      <c r="N40" s="23"/>
      <c r="O40" s="23"/>
      <c r="P40" s="23"/>
      <c r="Q40" s="23"/>
      <c r="R40" s="23"/>
      <c r="S40" s="23"/>
      <c r="T40" s="23"/>
      <c r="U40" s="23"/>
      <c r="V40" s="23"/>
      <c r="W40" s="27">
        <v>18401</v>
      </c>
      <c r="X40" s="27">
        <v>91537</v>
      </c>
      <c r="Y40" s="23">
        <v>9094</v>
      </c>
      <c r="Z40" s="27">
        <v>5823</v>
      </c>
      <c r="AA40" s="27">
        <v>100</v>
      </c>
      <c r="AB40" s="27">
        <v>79</v>
      </c>
      <c r="AC40" s="78"/>
      <c r="AD40" s="79"/>
      <c r="AE40" s="24">
        <v>91954</v>
      </c>
      <c r="AF40" s="65">
        <v>2063038</v>
      </c>
      <c r="AG40" s="54">
        <v>398.34678509364738</v>
      </c>
      <c r="AI40" s="72">
        <v>2003</v>
      </c>
      <c r="AJ40" s="80">
        <v>5121</v>
      </c>
      <c r="AK40" s="74">
        <v>1998.4280000000001</v>
      </c>
      <c r="AL40" s="75">
        <v>390.2417496582699</v>
      </c>
      <c r="AM40" s="20"/>
      <c r="AN40" s="20"/>
      <c r="AO40" s="20"/>
      <c r="AP40" s="20"/>
      <c r="AQ40" s="20"/>
      <c r="AR40" s="20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</row>
    <row r="41" spans="1:59" s="21" customFormat="1" ht="11.15" hidden="1" customHeight="1" x14ac:dyDescent="0.3">
      <c r="A41" s="15"/>
      <c r="B41" s="112">
        <v>2010</v>
      </c>
      <c r="C41" s="16" t="s">
        <v>35</v>
      </c>
      <c r="D41" s="17">
        <v>3655</v>
      </c>
      <c r="E41" s="17">
        <v>5</v>
      </c>
      <c r="F41" s="17">
        <v>1</v>
      </c>
      <c r="G41" s="17"/>
      <c r="H41" s="17">
        <v>140</v>
      </c>
      <c r="I41" s="17">
        <v>55</v>
      </c>
      <c r="J41" s="17">
        <v>61</v>
      </c>
      <c r="K41" s="17">
        <v>275</v>
      </c>
      <c r="L41" s="17">
        <v>43</v>
      </c>
      <c r="M41" s="17">
        <v>1</v>
      </c>
      <c r="N41" s="17"/>
      <c r="O41" s="17"/>
      <c r="P41" s="17"/>
      <c r="Q41" s="17"/>
      <c r="R41" s="17"/>
      <c r="S41" s="17"/>
      <c r="T41" s="17"/>
      <c r="U41" s="17"/>
      <c r="V41" s="17"/>
      <c r="W41" s="26">
        <v>181</v>
      </c>
      <c r="X41" s="26">
        <v>415</v>
      </c>
      <c r="Y41" s="17">
        <v>16</v>
      </c>
      <c r="Z41" s="18">
        <v>24</v>
      </c>
      <c r="AA41" s="26"/>
      <c r="AB41" s="26"/>
      <c r="AC41" s="76"/>
      <c r="AD41" s="77"/>
      <c r="AE41" s="19">
        <v>207</v>
      </c>
      <c r="AF41" s="64">
        <v>5079</v>
      </c>
      <c r="AG41" s="49"/>
      <c r="AH41" s="69"/>
      <c r="AI41" s="72">
        <v>2004</v>
      </c>
      <c r="AJ41" s="80">
        <v>5467</v>
      </c>
      <c r="AK41" s="74">
        <v>2102.585</v>
      </c>
      <c r="AL41" s="75">
        <v>384.59575635631973</v>
      </c>
      <c r="AM41" s="20"/>
      <c r="AN41" s="20"/>
      <c r="AO41" s="20"/>
      <c r="AP41" s="20"/>
      <c r="AQ41" s="20"/>
      <c r="AR41" s="20"/>
      <c r="AS41" s="20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</row>
    <row r="42" spans="1:59" s="21" customFormat="1" ht="11.15" hidden="1" customHeight="1" x14ac:dyDescent="0.25">
      <c r="A42" s="15"/>
      <c r="B42" s="113"/>
      <c r="C42" s="22" t="s">
        <v>34</v>
      </c>
      <c r="D42" s="23">
        <v>1323673</v>
      </c>
      <c r="E42" s="23">
        <v>6021</v>
      </c>
      <c r="F42" s="23">
        <v>2512</v>
      </c>
      <c r="G42" s="23"/>
      <c r="H42" s="23">
        <v>280531</v>
      </c>
      <c r="I42" s="23">
        <v>13665</v>
      </c>
      <c r="J42" s="23">
        <v>31498</v>
      </c>
      <c r="K42" s="23">
        <v>200424</v>
      </c>
      <c r="L42" s="23">
        <v>36209</v>
      </c>
      <c r="M42" s="23">
        <v>1252</v>
      </c>
      <c r="N42" s="23"/>
      <c r="O42" s="23"/>
      <c r="P42" s="23"/>
      <c r="Q42" s="23"/>
      <c r="R42" s="23"/>
      <c r="S42" s="23"/>
      <c r="T42" s="23"/>
      <c r="U42" s="23"/>
      <c r="V42" s="23"/>
      <c r="W42" s="27">
        <v>14195</v>
      </c>
      <c r="X42" s="27">
        <v>83950</v>
      </c>
      <c r="Y42" s="23">
        <v>5583</v>
      </c>
      <c r="Z42" s="27">
        <v>7539</v>
      </c>
      <c r="AA42" s="27"/>
      <c r="AB42" s="27">
        <v>8</v>
      </c>
      <c r="AC42" s="78"/>
      <c r="AD42" s="79"/>
      <c r="AE42" s="24">
        <v>85669</v>
      </c>
      <c r="AF42" s="65">
        <v>2092729</v>
      </c>
      <c r="AG42" s="54">
        <v>412.03563693640479</v>
      </c>
      <c r="AH42" s="81"/>
      <c r="AI42" s="72">
        <v>2005</v>
      </c>
      <c r="AJ42" s="73">
        <v>5412</v>
      </c>
      <c r="AK42" s="74">
        <v>2130.1640000000002</v>
      </c>
      <c r="AL42" s="75">
        <v>375.19974415204672</v>
      </c>
      <c r="AM42" s="20"/>
      <c r="AN42" s="20"/>
      <c r="AO42" s="20"/>
      <c r="AP42" s="20"/>
      <c r="AQ42" s="20"/>
      <c r="AR42" s="20"/>
      <c r="AS42" s="20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</row>
    <row r="43" spans="1:59" s="21" customFormat="1" ht="11.15" hidden="1" customHeight="1" x14ac:dyDescent="0.3">
      <c r="A43" s="15"/>
      <c r="B43" s="119">
        <v>2011</v>
      </c>
      <c r="C43" s="16" t="s">
        <v>35</v>
      </c>
      <c r="D43" s="17">
        <v>3648</v>
      </c>
      <c r="E43" s="17">
        <v>8</v>
      </c>
      <c r="F43" s="17"/>
      <c r="G43" s="17"/>
      <c r="H43" s="17">
        <v>129</v>
      </c>
      <c r="I43" s="17">
        <v>71</v>
      </c>
      <c r="J43" s="17">
        <v>59</v>
      </c>
      <c r="K43" s="17">
        <v>290</v>
      </c>
      <c r="L43" s="17">
        <v>65</v>
      </c>
      <c r="M43" s="17">
        <v>2</v>
      </c>
      <c r="N43" s="17"/>
      <c r="O43" s="17">
        <v>1</v>
      </c>
      <c r="P43" s="17"/>
      <c r="Q43" s="17"/>
      <c r="R43" s="17"/>
      <c r="S43" s="17"/>
      <c r="T43" s="17">
        <v>1</v>
      </c>
      <c r="U43" s="17"/>
      <c r="V43" s="17"/>
      <c r="W43" s="26">
        <v>127</v>
      </c>
      <c r="X43" s="26">
        <v>442</v>
      </c>
      <c r="Y43" s="17">
        <v>9</v>
      </c>
      <c r="Z43" s="18">
        <v>23</v>
      </c>
      <c r="AA43" s="26"/>
      <c r="AB43" s="26"/>
      <c r="AC43" s="76"/>
      <c r="AD43" s="77"/>
      <c r="AE43" s="19">
        <v>144</v>
      </c>
      <c r="AF43" s="64">
        <v>5019</v>
      </c>
      <c r="AG43" s="49"/>
      <c r="AH43" s="81"/>
      <c r="AI43" s="72">
        <v>2006</v>
      </c>
      <c r="AJ43" s="80">
        <v>5435</v>
      </c>
      <c r="AK43" s="74">
        <v>2098.145</v>
      </c>
      <c r="AL43" s="75">
        <v>375.73903345724909</v>
      </c>
      <c r="AM43" s="20"/>
      <c r="AN43" s="20"/>
      <c r="AO43" s="20"/>
      <c r="AP43" s="20"/>
      <c r="AQ43" s="20"/>
      <c r="AR43" s="20"/>
      <c r="AS43" s="20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</row>
    <row r="44" spans="1:59" s="21" customFormat="1" ht="11.15" hidden="1" customHeight="1" x14ac:dyDescent="0.25">
      <c r="A44" s="15"/>
      <c r="B44" s="120"/>
      <c r="C44" s="22" t="s">
        <v>34</v>
      </c>
      <c r="D44" s="23">
        <v>1331635</v>
      </c>
      <c r="E44" s="23">
        <v>7639</v>
      </c>
      <c r="F44" s="23"/>
      <c r="G44" s="23"/>
      <c r="H44" s="23">
        <v>259230</v>
      </c>
      <c r="I44" s="23">
        <v>17239</v>
      </c>
      <c r="J44" s="23">
        <v>30327</v>
      </c>
      <c r="K44" s="23">
        <v>194142</v>
      </c>
      <c r="L44" s="23">
        <v>47100</v>
      </c>
      <c r="M44" s="23">
        <v>5874</v>
      </c>
      <c r="N44" s="23"/>
      <c r="O44" s="23">
        <v>255</v>
      </c>
      <c r="P44" s="23"/>
      <c r="Q44" s="23"/>
      <c r="R44" s="23"/>
      <c r="S44" s="23"/>
      <c r="T44" s="23">
        <v>381</v>
      </c>
      <c r="U44" s="23"/>
      <c r="V44" s="23"/>
      <c r="W44" s="27">
        <v>9646</v>
      </c>
      <c r="X44" s="27">
        <v>88481</v>
      </c>
      <c r="Y44" s="23">
        <v>3166</v>
      </c>
      <c r="Z44" s="27">
        <v>9183</v>
      </c>
      <c r="AA44" s="27"/>
      <c r="AB44" s="27"/>
      <c r="AC44" s="78"/>
      <c r="AD44" s="79"/>
      <c r="AE44" s="24">
        <v>84054</v>
      </c>
      <c r="AF44" s="65">
        <v>2088352</v>
      </c>
      <c r="AG44" s="54">
        <v>416.09045626618854</v>
      </c>
      <c r="AH44" s="81"/>
      <c r="AI44" s="82">
        <v>2007</v>
      </c>
      <c r="AJ44" s="80">
        <v>5472</v>
      </c>
      <c r="AK44" s="74">
        <v>2053.0929999999998</v>
      </c>
      <c r="AL44" s="75">
        <v>375.19974415204672</v>
      </c>
      <c r="AM44" s="20"/>
      <c r="AN44" s="20"/>
      <c r="AO44" s="20"/>
      <c r="AP44" s="20"/>
      <c r="AQ44" s="20"/>
      <c r="AR44" s="20"/>
      <c r="AS44" s="20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</row>
    <row r="45" spans="1:59" s="21" customFormat="1" ht="11.15" hidden="1" customHeight="1" x14ac:dyDescent="0.3">
      <c r="A45" s="15"/>
      <c r="B45" s="119">
        <v>2012</v>
      </c>
      <c r="C45" s="16" t="s">
        <v>35</v>
      </c>
      <c r="D45" s="17">
        <v>3526</v>
      </c>
      <c r="E45" s="17">
        <v>7</v>
      </c>
      <c r="F45" s="17">
        <v>2</v>
      </c>
      <c r="G45" s="17"/>
      <c r="H45" s="17">
        <v>122</v>
      </c>
      <c r="I45" s="17">
        <v>76</v>
      </c>
      <c r="J45" s="17">
        <v>48</v>
      </c>
      <c r="K45" s="17">
        <v>326</v>
      </c>
      <c r="L45" s="17">
        <v>84</v>
      </c>
      <c r="M45" s="17">
        <v>1</v>
      </c>
      <c r="N45" s="17"/>
      <c r="O45" s="17">
        <v>1</v>
      </c>
      <c r="P45" s="17"/>
      <c r="Q45" s="17"/>
      <c r="R45" s="17"/>
      <c r="S45" s="17"/>
      <c r="T45" s="17"/>
      <c r="U45" s="17">
        <v>5</v>
      </c>
      <c r="V45" s="17"/>
      <c r="W45" s="26">
        <v>172</v>
      </c>
      <c r="X45" s="26">
        <v>439</v>
      </c>
      <c r="Y45" s="17">
        <v>3</v>
      </c>
      <c r="Z45" s="18">
        <v>19</v>
      </c>
      <c r="AA45" s="26"/>
      <c r="AB45" s="26"/>
      <c r="AC45" s="76"/>
      <c r="AD45" s="77">
        <v>0</v>
      </c>
      <c r="AE45" s="19">
        <v>190</v>
      </c>
      <c r="AF45" s="64">
        <v>5021</v>
      </c>
      <c r="AG45" s="49"/>
      <c r="AH45" s="81"/>
      <c r="AI45" s="82">
        <v>2008</v>
      </c>
      <c r="AJ45" s="80">
        <v>5380</v>
      </c>
      <c r="AK45" s="74">
        <v>2021.4760000000001</v>
      </c>
      <c r="AL45" s="75">
        <v>375.73903345724909</v>
      </c>
      <c r="AM45" s="20"/>
      <c r="AN45" s="20"/>
      <c r="AO45" s="20"/>
      <c r="AP45" s="20"/>
      <c r="AQ45" s="20"/>
      <c r="AR45" s="20"/>
      <c r="AS45" s="20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</row>
    <row r="46" spans="1:59" s="21" customFormat="1" ht="11.15" hidden="1" customHeight="1" x14ac:dyDescent="0.25">
      <c r="A46" s="15"/>
      <c r="B46" s="120"/>
      <c r="C46" s="22" t="s">
        <v>34</v>
      </c>
      <c r="D46" s="23">
        <v>1318483</v>
      </c>
      <c r="E46" s="23">
        <v>7289</v>
      </c>
      <c r="F46" s="23">
        <v>4584</v>
      </c>
      <c r="G46" s="23"/>
      <c r="H46" s="23">
        <v>243599</v>
      </c>
      <c r="I46" s="23">
        <v>18531</v>
      </c>
      <c r="J46" s="23">
        <v>23972</v>
      </c>
      <c r="K46" s="23">
        <v>204957</v>
      </c>
      <c r="L46" s="23">
        <v>53457</v>
      </c>
      <c r="M46" s="23">
        <v>1031</v>
      </c>
      <c r="N46" s="23"/>
      <c r="O46" s="23">
        <v>100</v>
      </c>
      <c r="P46" s="23"/>
      <c r="Q46" s="23"/>
      <c r="R46" s="23"/>
      <c r="S46" s="23"/>
      <c r="T46" s="23"/>
      <c r="U46" s="23">
        <v>13467</v>
      </c>
      <c r="V46" s="23"/>
      <c r="W46" s="27">
        <v>13132</v>
      </c>
      <c r="X46" s="27">
        <v>86384</v>
      </c>
      <c r="Y46" s="23">
        <v>1182</v>
      </c>
      <c r="Z46" s="27">
        <v>7772</v>
      </c>
      <c r="AA46" s="27"/>
      <c r="AB46" s="27"/>
      <c r="AC46" s="78"/>
      <c r="AD46" s="79">
        <v>1870</v>
      </c>
      <c r="AE46" s="24">
        <v>77355</v>
      </c>
      <c r="AF46" s="65">
        <v>2075295</v>
      </c>
      <c r="AG46" s="54">
        <v>413.32264489145592</v>
      </c>
      <c r="AH46" s="81"/>
      <c r="AI46" s="82">
        <v>2009</v>
      </c>
      <c r="AJ46" s="80">
        <v>5179</v>
      </c>
      <c r="AK46" s="83">
        <v>2063.038</v>
      </c>
      <c r="AL46" s="75">
        <v>398.34678509364744</v>
      </c>
      <c r="AM46" s="20"/>
      <c r="AN46" s="20"/>
      <c r="AO46" s="20"/>
      <c r="AP46" s="20"/>
      <c r="AQ46" s="20"/>
      <c r="AR46" s="20"/>
      <c r="AS46" s="20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</row>
    <row r="47" spans="1:59" s="21" customFormat="1" ht="11.15" customHeight="1" x14ac:dyDescent="0.3">
      <c r="A47" s="15"/>
      <c r="B47" s="119">
        <v>2013</v>
      </c>
      <c r="C47" s="16" t="s">
        <v>35</v>
      </c>
      <c r="D47" s="17">
        <v>3306</v>
      </c>
      <c r="E47" s="17">
        <v>5</v>
      </c>
      <c r="F47" s="17">
        <v>2</v>
      </c>
      <c r="G47" s="17">
        <v>5</v>
      </c>
      <c r="H47" s="17">
        <v>124</v>
      </c>
      <c r="I47" s="17">
        <v>72</v>
      </c>
      <c r="J47" s="17">
        <v>38</v>
      </c>
      <c r="K47" s="17">
        <v>324</v>
      </c>
      <c r="L47" s="17">
        <v>98</v>
      </c>
      <c r="M47" s="17">
        <v>1</v>
      </c>
      <c r="N47" s="17"/>
      <c r="O47" s="17">
        <v>1</v>
      </c>
      <c r="P47" s="17"/>
      <c r="Q47" s="17"/>
      <c r="R47" s="17"/>
      <c r="S47" s="17"/>
      <c r="T47" s="17"/>
      <c r="U47" s="17">
        <v>11</v>
      </c>
      <c r="V47" s="17"/>
      <c r="W47" s="26">
        <v>199</v>
      </c>
      <c r="X47" s="26">
        <v>441</v>
      </c>
      <c r="Y47" s="17">
        <v>2</v>
      </c>
      <c r="Z47" s="18">
        <v>28</v>
      </c>
      <c r="AA47" s="26"/>
      <c r="AB47" s="26"/>
      <c r="AC47" s="76"/>
      <c r="AD47" s="77"/>
      <c r="AE47" s="19">
        <v>159</v>
      </c>
      <c r="AF47" s="64">
        <v>4816</v>
      </c>
      <c r="AG47" s="49"/>
      <c r="AH47" s="81"/>
      <c r="AI47" s="82"/>
      <c r="AJ47" s="80"/>
      <c r="AK47" s="74"/>
      <c r="AL47" s="75"/>
      <c r="AM47" s="20"/>
      <c r="AN47" s="20"/>
      <c r="AO47" s="20"/>
      <c r="AP47" s="20"/>
      <c r="AQ47" s="20"/>
      <c r="AR47" s="20"/>
      <c r="AS47" s="20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</row>
    <row r="48" spans="1:59" s="21" customFormat="1" ht="11.15" customHeight="1" x14ac:dyDescent="0.25">
      <c r="A48" s="15"/>
      <c r="B48" s="120"/>
      <c r="C48" s="22" t="s">
        <v>34</v>
      </c>
      <c r="D48" s="23">
        <v>1182491</v>
      </c>
      <c r="E48" s="23">
        <v>2528</v>
      </c>
      <c r="F48" s="23">
        <v>4755</v>
      </c>
      <c r="G48" s="23">
        <v>1846</v>
      </c>
      <c r="H48" s="23">
        <v>231618</v>
      </c>
      <c r="I48" s="23">
        <v>16639</v>
      </c>
      <c r="J48" s="23">
        <v>16900</v>
      </c>
      <c r="K48" s="23">
        <v>204023</v>
      </c>
      <c r="L48" s="23">
        <v>57050</v>
      </c>
      <c r="M48" s="23">
        <v>1147</v>
      </c>
      <c r="N48" s="23"/>
      <c r="O48" s="23">
        <v>306</v>
      </c>
      <c r="P48" s="23"/>
      <c r="Q48" s="23"/>
      <c r="R48" s="23"/>
      <c r="S48" s="23"/>
      <c r="T48" s="23"/>
      <c r="U48" s="23">
        <v>23554</v>
      </c>
      <c r="V48" s="23"/>
      <c r="W48" s="27">
        <v>15286</v>
      </c>
      <c r="X48" s="27">
        <v>82799</v>
      </c>
      <c r="Y48" s="23">
        <v>662</v>
      </c>
      <c r="Z48" s="27">
        <v>11939</v>
      </c>
      <c r="AA48" s="27"/>
      <c r="AB48" s="27"/>
      <c r="AC48" s="78"/>
      <c r="AD48" s="79"/>
      <c r="AE48" s="24">
        <v>71260</v>
      </c>
      <c r="AF48" s="65">
        <v>1924803</v>
      </c>
      <c r="AG48" s="54">
        <v>399.66860465116281</v>
      </c>
      <c r="AH48" s="81"/>
      <c r="AI48" s="82"/>
      <c r="AJ48" s="80"/>
      <c r="AK48" s="74"/>
      <c r="AL48" s="84"/>
      <c r="AM48" s="20"/>
      <c r="AN48" s="20"/>
      <c r="AO48" s="20"/>
      <c r="AP48" s="20"/>
      <c r="AQ48" s="20"/>
      <c r="AR48" s="20"/>
      <c r="AS48" s="20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</row>
    <row r="49" spans="1:59" s="21" customFormat="1" ht="11.15" customHeight="1" x14ac:dyDescent="0.3">
      <c r="A49" s="15"/>
      <c r="B49" s="119">
        <v>2014</v>
      </c>
      <c r="C49" s="28" t="s">
        <v>35</v>
      </c>
      <c r="D49" s="17">
        <v>3085</v>
      </c>
      <c r="E49" s="17">
        <v>4</v>
      </c>
      <c r="F49" s="17">
        <v>3</v>
      </c>
      <c r="G49" s="17">
        <v>6</v>
      </c>
      <c r="H49" s="17">
        <v>109</v>
      </c>
      <c r="I49" s="17">
        <v>84</v>
      </c>
      <c r="J49" s="17">
        <v>25</v>
      </c>
      <c r="K49" s="17">
        <v>364</v>
      </c>
      <c r="L49" s="17">
        <v>131</v>
      </c>
      <c r="M49" s="17">
        <v>2</v>
      </c>
      <c r="N49" s="17"/>
      <c r="O49" s="17">
        <v>1</v>
      </c>
      <c r="P49" s="17"/>
      <c r="Q49" s="17"/>
      <c r="R49" s="17"/>
      <c r="S49" s="17">
        <v>0</v>
      </c>
      <c r="T49" s="17"/>
      <c r="U49" s="17">
        <v>15</v>
      </c>
      <c r="V49" s="17"/>
      <c r="W49" s="26">
        <v>194</v>
      </c>
      <c r="X49" s="26">
        <v>551</v>
      </c>
      <c r="Y49" s="17"/>
      <c r="Z49" s="18">
        <v>23</v>
      </c>
      <c r="AA49" s="26"/>
      <c r="AB49" s="26"/>
      <c r="AC49" s="76"/>
      <c r="AD49" s="77"/>
      <c r="AE49" s="19">
        <v>217</v>
      </c>
      <c r="AF49" s="64">
        <v>4814</v>
      </c>
      <c r="AG49" s="49"/>
      <c r="AH49" s="81"/>
      <c r="AI49" s="82"/>
      <c r="AJ49" s="80"/>
      <c r="AK49" s="74"/>
      <c r="AL49" s="84"/>
      <c r="AM49" s="20"/>
      <c r="AN49" s="20"/>
      <c r="AO49" s="20"/>
      <c r="AP49" s="20"/>
      <c r="AQ49" s="20"/>
      <c r="AR49" s="20"/>
      <c r="AS49" s="20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</row>
    <row r="50" spans="1:59" s="21" customFormat="1" ht="11.15" customHeight="1" x14ac:dyDescent="0.25">
      <c r="A50" s="15"/>
      <c r="B50" s="120"/>
      <c r="C50" s="29" t="s">
        <v>34</v>
      </c>
      <c r="D50" s="23">
        <v>1166410</v>
      </c>
      <c r="E50" s="23">
        <v>4024</v>
      </c>
      <c r="F50" s="23">
        <v>7489</v>
      </c>
      <c r="G50" s="23">
        <v>2318</v>
      </c>
      <c r="H50" s="23">
        <v>211171</v>
      </c>
      <c r="I50" s="23">
        <v>19652</v>
      </c>
      <c r="J50" s="23">
        <v>11391</v>
      </c>
      <c r="K50" s="23">
        <v>201101</v>
      </c>
      <c r="L50" s="23">
        <v>72618</v>
      </c>
      <c r="M50" s="23">
        <v>3421</v>
      </c>
      <c r="N50" s="23"/>
      <c r="O50" s="23">
        <v>194</v>
      </c>
      <c r="P50" s="23"/>
      <c r="Q50" s="23"/>
      <c r="R50" s="23"/>
      <c r="S50" s="23">
        <v>433</v>
      </c>
      <c r="T50" s="23"/>
      <c r="U50" s="23">
        <v>29649</v>
      </c>
      <c r="V50" s="23"/>
      <c r="W50" s="27">
        <v>15078</v>
      </c>
      <c r="X50" s="27">
        <v>102958</v>
      </c>
      <c r="Y50" s="23"/>
      <c r="Z50" s="27">
        <v>9875</v>
      </c>
      <c r="AA50" s="27"/>
      <c r="AB50" s="27"/>
      <c r="AC50" s="78"/>
      <c r="AD50" s="79"/>
      <c r="AE50" s="24">
        <v>81841</v>
      </c>
      <c r="AF50" s="65">
        <v>1939623</v>
      </c>
      <c r="AG50" s="54">
        <v>402.91316992106357</v>
      </c>
      <c r="AH50" s="81"/>
      <c r="AI50" s="82">
        <v>2013</v>
      </c>
      <c r="AJ50" s="80">
        <v>4816</v>
      </c>
      <c r="AK50" s="74">
        <v>1924.8030000000001</v>
      </c>
      <c r="AL50" s="84">
        <v>402.91296219360197</v>
      </c>
      <c r="AM50" s="20"/>
      <c r="AN50" s="20"/>
      <c r="AO50" s="20"/>
      <c r="AP50" s="20"/>
      <c r="AQ50" s="20"/>
      <c r="AR50" s="20"/>
      <c r="AS50" s="20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</row>
    <row r="51" spans="1:59" s="21" customFormat="1" ht="11.15" customHeight="1" x14ac:dyDescent="0.3">
      <c r="A51" s="15"/>
      <c r="B51" s="119">
        <v>2015</v>
      </c>
      <c r="C51" s="28" t="s">
        <v>35</v>
      </c>
      <c r="D51" s="17">
        <v>2949</v>
      </c>
      <c r="E51" s="17">
        <v>2</v>
      </c>
      <c r="F51" s="17">
        <v>0</v>
      </c>
      <c r="G51" s="17">
        <v>8</v>
      </c>
      <c r="H51" s="17">
        <v>100</v>
      </c>
      <c r="I51" s="17">
        <v>93</v>
      </c>
      <c r="J51" s="17">
        <v>12</v>
      </c>
      <c r="K51" s="17">
        <v>363</v>
      </c>
      <c r="L51" s="17">
        <v>165</v>
      </c>
      <c r="M51" s="17">
        <v>2</v>
      </c>
      <c r="N51" s="17"/>
      <c r="O51" s="17">
        <v>1</v>
      </c>
      <c r="P51" s="17"/>
      <c r="Q51" s="17">
        <v>43</v>
      </c>
      <c r="R51" s="17"/>
      <c r="S51" s="17"/>
      <c r="T51" s="17"/>
      <c r="U51" s="17">
        <v>15</v>
      </c>
      <c r="V51" s="17"/>
      <c r="W51" s="26">
        <v>162</v>
      </c>
      <c r="X51" s="26">
        <v>639</v>
      </c>
      <c r="Y51" s="17">
        <v>0</v>
      </c>
      <c r="Z51" s="18">
        <v>18</v>
      </c>
      <c r="AA51" s="26"/>
      <c r="AB51" s="26">
        <v>1</v>
      </c>
      <c r="AC51" s="76"/>
      <c r="AD51" s="77"/>
      <c r="AE51" s="19">
        <v>194</v>
      </c>
      <c r="AF51" s="64">
        <v>4767</v>
      </c>
      <c r="AG51" s="49"/>
      <c r="AH51" s="15"/>
      <c r="AI51" s="82">
        <v>2014</v>
      </c>
      <c r="AJ51" s="80">
        <v>4814</v>
      </c>
      <c r="AK51" s="74">
        <v>1939.623</v>
      </c>
      <c r="AL51" s="84">
        <v>402.99127544661405</v>
      </c>
      <c r="AM51" s="20"/>
      <c r="AN51" s="20"/>
      <c r="AO51" s="20"/>
      <c r="AP51" s="20"/>
      <c r="AQ51" s="20"/>
      <c r="AR51" s="20"/>
      <c r="AS51" s="20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</row>
    <row r="52" spans="1:59" s="21" customFormat="1" ht="11.15" customHeight="1" x14ac:dyDescent="0.25">
      <c r="A52" s="15"/>
      <c r="B52" s="120"/>
      <c r="C52" s="29" t="s">
        <v>34</v>
      </c>
      <c r="D52" s="23">
        <v>1174944.1839999999</v>
      </c>
      <c r="E52" s="23">
        <v>2412.8440000000001</v>
      </c>
      <c r="F52" s="23">
        <v>401.53899999999999</v>
      </c>
      <c r="G52" s="23">
        <v>3501.3820000000001</v>
      </c>
      <c r="H52" s="23">
        <v>193818.24600000001</v>
      </c>
      <c r="I52" s="23">
        <v>22840.95</v>
      </c>
      <c r="J52" s="23">
        <v>5695.1750000000002</v>
      </c>
      <c r="K52" s="23">
        <v>203518.22399999999</v>
      </c>
      <c r="L52" s="23">
        <v>106463.466</v>
      </c>
      <c r="M52" s="23">
        <v>3605.578</v>
      </c>
      <c r="N52" s="23"/>
      <c r="O52" s="23">
        <v>2283.0520000000001</v>
      </c>
      <c r="P52" s="23"/>
      <c r="Q52" s="23">
        <v>34740.449999999997</v>
      </c>
      <c r="R52" s="23"/>
      <c r="S52" s="23">
        <v>0</v>
      </c>
      <c r="T52" s="23">
        <v>0</v>
      </c>
      <c r="U52" s="23">
        <v>28571.687000000002</v>
      </c>
      <c r="V52" s="23"/>
      <c r="W52" s="27">
        <v>12868.3</v>
      </c>
      <c r="X52" s="27">
        <v>123378.451</v>
      </c>
      <c r="Y52" s="23">
        <v>85.634</v>
      </c>
      <c r="Z52" s="27">
        <v>7316.97</v>
      </c>
      <c r="AA52" s="27">
        <v>0</v>
      </c>
      <c r="AB52" s="27">
        <v>263.375</v>
      </c>
      <c r="AC52" s="78"/>
      <c r="AD52" s="79"/>
      <c r="AE52" s="24">
        <v>92598.407000000007</v>
      </c>
      <c r="AF52" s="65">
        <v>2019307.9139999999</v>
      </c>
      <c r="AG52" s="54">
        <v>423.60136144325566</v>
      </c>
      <c r="AH52" s="15"/>
      <c r="AI52" s="82">
        <v>2015</v>
      </c>
      <c r="AJ52" s="80">
        <v>4767</v>
      </c>
      <c r="AK52" s="74">
        <v>2019.307914</v>
      </c>
      <c r="AL52" s="84">
        <v>423.60140843297671</v>
      </c>
      <c r="AM52" s="20"/>
      <c r="AN52" s="20"/>
      <c r="AO52" s="20"/>
      <c r="AP52" s="20"/>
      <c r="AQ52" s="20"/>
      <c r="AR52" s="20"/>
      <c r="AS52" s="20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</row>
    <row r="53" spans="1:59" s="21" customFormat="1" ht="11.15" customHeight="1" x14ac:dyDescent="0.3">
      <c r="A53" s="15"/>
      <c r="B53" s="119">
        <v>2016</v>
      </c>
      <c r="C53" s="28" t="s">
        <v>35</v>
      </c>
      <c r="D53" s="17">
        <v>2883</v>
      </c>
      <c r="E53" s="17">
        <v>2</v>
      </c>
      <c r="F53" s="17">
        <v>0</v>
      </c>
      <c r="G53" s="17">
        <v>11</v>
      </c>
      <c r="H53" s="17">
        <v>94</v>
      </c>
      <c r="I53" s="17">
        <v>93</v>
      </c>
      <c r="J53" s="17">
        <v>6</v>
      </c>
      <c r="K53" s="17">
        <v>371</v>
      </c>
      <c r="L53" s="17">
        <v>148</v>
      </c>
      <c r="M53" s="17">
        <v>2</v>
      </c>
      <c r="N53" s="17"/>
      <c r="O53" s="17">
        <v>6</v>
      </c>
      <c r="P53" s="17"/>
      <c r="Q53" s="17">
        <v>77</v>
      </c>
      <c r="R53" s="17">
        <v>34</v>
      </c>
      <c r="S53" s="17">
        <v>0</v>
      </c>
      <c r="T53" s="17"/>
      <c r="U53" s="17">
        <v>14</v>
      </c>
      <c r="V53" s="17"/>
      <c r="W53" s="26">
        <v>114</v>
      </c>
      <c r="X53" s="26">
        <v>585</v>
      </c>
      <c r="Y53" s="17"/>
      <c r="Z53" s="18">
        <v>22</v>
      </c>
      <c r="AA53" s="26"/>
      <c r="AB53" s="26">
        <v>2</v>
      </c>
      <c r="AC53" s="76"/>
      <c r="AD53" s="77"/>
      <c r="AE53" s="19">
        <v>202</v>
      </c>
      <c r="AF53" s="64">
        <v>4666</v>
      </c>
      <c r="AG53" s="49"/>
      <c r="AH53" s="15"/>
      <c r="AI53" s="82">
        <v>2016</v>
      </c>
      <c r="AJ53" s="85">
        <v>4666</v>
      </c>
      <c r="AK53" s="86">
        <v>2069</v>
      </c>
      <c r="AL53" s="87">
        <v>443.42048864123444</v>
      </c>
      <c r="AM53" s="20"/>
      <c r="AN53" s="20"/>
      <c r="AO53" s="20"/>
      <c r="AP53" s="20"/>
      <c r="AQ53" s="20"/>
      <c r="AR53" s="20"/>
      <c r="AS53" s="20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</row>
    <row r="54" spans="1:59" s="21" customFormat="1" ht="11.15" customHeight="1" x14ac:dyDescent="0.25">
      <c r="A54" s="15"/>
      <c r="B54" s="120"/>
      <c r="C54" s="29" t="s">
        <v>34</v>
      </c>
      <c r="D54" s="23">
        <v>1194861</v>
      </c>
      <c r="E54" s="23">
        <v>3021</v>
      </c>
      <c r="F54" s="23">
        <v>220</v>
      </c>
      <c r="G54" s="23">
        <v>4818</v>
      </c>
      <c r="H54" s="23">
        <v>173358</v>
      </c>
      <c r="I54" s="23">
        <v>22620</v>
      </c>
      <c r="J54" s="23">
        <v>2649</v>
      </c>
      <c r="K54" s="23">
        <v>225044</v>
      </c>
      <c r="L54" s="23">
        <v>100206</v>
      </c>
      <c r="M54" s="23">
        <v>3027</v>
      </c>
      <c r="N54" s="23"/>
      <c r="O54" s="23">
        <v>1678</v>
      </c>
      <c r="P54" s="23"/>
      <c r="Q54" s="23">
        <v>71418</v>
      </c>
      <c r="R54" s="23">
        <v>5674</v>
      </c>
      <c r="S54" s="23">
        <v>432</v>
      </c>
      <c r="T54" s="23"/>
      <c r="U54" s="23">
        <v>26106</v>
      </c>
      <c r="V54" s="23"/>
      <c r="W54" s="27">
        <v>9057</v>
      </c>
      <c r="X54" s="27">
        <v>113327</v>
      </c>
      <c r="Y54" s="23"/>
      <c r="Z54" s="27">
        <v>9315</v>
      </c>
      <c r="AA54" s="27"/>
      <c r="AB54" s="27">
        <v>560</v>
      </c>
      <c r="AC54" s="78"/>
      <c r="AD54" s="79"/>
      <c r="AE54" s="24">
        <v>101478</v>
      </c>
      <c r="AF54" s="65">
        <v>2068869</v>
      </c>
      <c r="AG54" s="54">
        <v>443.39241320188597</v>
      </c>
      <c r="AH54" s="15"/>
      <c r="AI54" s="82">
        <v>2017</v>
      </c>
      <c r="AJ54" s="85">
        <v>4663</v>
      </c>
      <c r="AK54" s="86">
        <v>2195</v>
      </c>
      <c r="AL54" s="87">
        <v>471</v>
      </c>
      <c r="AM54" s="20"/>
      <c r="AN54" s="20"/>
      <c r="AO54" s="20"/>
      <c r="AP54" s="20"/>
      <c r="AQ54" s="20"/>
      <c r="AR54" s="20"/>
      <c r="AS54" s="20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</row>
    <row r="55" spans="1:59" s="21" customFormat="1" ht="11.15" customHeight="1" x14ac:dyDescent="0.3">
      <c r="A55" s="15"/>
      <c r="B55" s="119">
        <v>2017</v>
      </c>
      <c r="C55" s="28" t="s">
        <v>35</v>
      </c>
      <c r="D55" s="17">
        <v>3074</v>
      </c>
      <c r="E55" s="17">
        <v>3</v>
      </c>
      <c r="F55" s="17">
        <v>0</v>
      </c>
      <c r="G55" s="17">
        <v>7</v>
      </c>
      <c r="H55" s="17">
        <v>90</v>
      </c>
      <c r="I55" s="17">
        <v>109</v>
      </c>
      <c r="J55" s="17">
        <v>2</v>
      </c>
      <c r="K55" s="17"/>
      <c r="L55" s="17">
        <v>237</v>
      </c>
      <c r="M55" s="17">
        <v>3</v>
      </c>
      <c r="N55" s="17"/>
      <c r="O55" s="17">
        <v>19</v>
      </c>
      <c r="P55" s="17"/>
      <c r="Q55" s="17">
        <v>105</v>
      </c>
      <c r="R55" s="17">
        <v>49</v>
      </c>
      <c r="S55" s="17">
        <v>6</v>
      </c>
      <c r="T55" s="17">
        <v>0</v>
      </c>
      <c r="U55" s="17">
        <v>23</v>
      </c>
      <c r="V55" s="17">
        <v>8</v>
      </c>
      <c r="W55" s="26">
        <v>138</v>
      </c>
      <c r="X55" s="26">
        <v>472</v>
      </c>
      <c r="Y55" s="17">
        <v>57</v>
      </c>
      <c r="Z55" s="18">
        <v>20</v>
      </c>
      <c r="AA55" s="26">
        <v>0</v>
      </c>
      <c r="AB55" s="26">
        <v>3</v>
      </c>
      <c r="AC55" s="76"/>
      <c r="AD55" s="77"/>
      <c r="AE55" s="19">
        <v>238</v>
      </c>
      <c r="AF55" s="64">
        <v>4663</v>
      </c>
      <c r="AG55" s="49"/>
      <c r="AI55" s="82">
        <v>2018</v>
      </c>
      <c r="AJ55" s="85">
        <v>4780</v>
      </c>
      <c r="AK55" s="86">
        <v>2366.5296170000001</v>
      </c>
      <c r="AL55" s="87">
        <v>495.08987803347281</v>
      </c>
      <c r="AM55" s="20"/>
      <c r="AN55" s="20"/>
      <c r="AO55" s="20"/>
      <c r="AP55" s="20"/>
      <c r="AQ55" s="20"/>
      <c r="AR55" s="20"/>
      <c r="AS55" s="20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</row>
    <row r="56" spans="1:59" s="21" customFormat="1" ht="11.15" customHeight="1" x14ac:dyDescent="0.25">
      <c r="A56" s="15"/>
      <c r="B56" s="120"/>
      <c r="C56" s="29" t="s">
        <v>34</v>
      </c>
      <c r="D56" s="23">
        <v>1328241.6189999999</v>
      </c>
      <c r="E56" s="23">
        <v>3619.5</v>
      </c>
      <c r="F56" s="23">
        <v>174.02</v>
      </c>
      <c r="G56" s="23">
        <v>2882.2849999999999</v>
      </c>
      <c r="H56" s="23">
        <v>169752.63399999999</v>
      </c>
      <c r="I56" s="23">
        <v>26550.899000000001</v>
      </c>
      <c r="J56" s="23">
        <v>954.53599999999994</v>
      </c>
      <c r="K56" s="23"/>
      <c r="L56" s="23">
        <v>201670.22200000001</v>
      </c>
      <c r="M56" s="23">
        <v>6577.1210000000001</v>
      </c>
      <c r="N56" s="23"/>
      <c r="O56" s="23">
        <v>4952.6469999999999</v>
      </c>
      <c r="P56" s="23"/>
      <c r="Q56" s="23">
        <v>96337.607000000004</v>
      </c>
      <c r="R56" s="23">
        <v>8430.2369999999992</v>
      </c>
      <c r="S56" s="23">
        <v>5723</v>
      </c>
      <c r="T56" s="23">
        <v>0</v>
      </c>
      <c r="U56" s="23">
        <v>65149.972000000002</v>
      </c>
      <c r="V56" s="23">
        <v>3267.768</v>
      </c>
      <c r="W56" s="27">
        <v>10795.647000000001</v>
      </c>
      <c r="X56" s="27">
        <v>91406.275999999998</v>
      </c>
      <c r="Y56" s="23">
        <v>33586.059000000001</v>
      </c>
      <c r="Z56" s="27">
        <v>8559.4779999999992</v>
      </c>
      <c r="AA56" s="27">
        <v>0</v>
      </c>
      <c r="AB56" s="27">
        <v>916.87900000000002</v>
      </c>
      <c r="AC56" s="78"/>
      <c r="AD56" s="79"/>
      <c r="AE56" s="24">
        <v>125635.99400000001</v>
      </c>
      <c r="AF56" s="65">
        <v>2195184</v>
      </c>
      <c r="AG56" s="54">
        <f>(AF56/AF55)</f>
        <v>470.76645936092643</v>
      </c>
      <c r="AI56" s="82">
        <v>2019</v>
      </c>
      <c r="AJ56" s="85">
        <v>4984</v>
      </c>
      <c r="AK56" s="86">
        <v>2456.1564099999996</v>
      </c>
      <c r="AL56" s="87">
        <v>492.80826845906893</v>
      </c>
      <c r="AM56" s="20"/>
      <c r="AN56" s="20"/>
      <c r="AO56" s="20"/>
      <c r="AP56" s="20"/>
      <c r="AQ56" s="20"/>
      <c r="AR56" s="20"/>
      <c r="AS56" s="20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</row>
    <row r="57" spans="1:59" s="21" customFormat="1" ht="11.15" customHeight="1" x14ac:dyDescent="0.3">
      <c r="A57" s="15"/>
      <c r="B57" s="125">
        <v>2018</v>
      </c>
      <c r="C57" s="30" t="s">
        <v>35</v>
      </c>
      <c r="D57" s="17">
        <v>3092</v>
      </c>
      <c r="E57" s="17">
        <v>2</v>
      </c>
      <c r="F57" s="17">
        <v>1</v>
      </c>
      <c r="G57" s="17">
        <v>6</v>
      </c>
      <c r="H57" s="17">
        <v>85</v>
      </c>
      <c r="I57" s="17">
        <v>103</v>
      </c>
      <c r="J57" s="17">
        <v>66</v>
      </c>
      <c r="K57" s="17">
        <v>0</v>
      </c>
      <c r="L57" s="17">
        <v>285</v>
      </c>
      <c r="M57" s="17">
        <v>2</v>
      </c>
      <c r="N57" s="17"/>
      <c r="O57" s="17">
        <v>7</v>
      </c>
      <c r="P57" s="17"/>
      <c r="Q57" s="17">
        <v>125</v>
      </c>
      <c r="R57" s="17">
        <v>63</v>
      </c>
      <c r="S57" s="17">
        <v>21</v>
      </c>
      <c r="T57" s="17">
        <v>0</v>
      </c>
      <c r="U57" s="17">
        <v>33</v>
      </c>
      <c r="V57" s="17">
        <v>11</v>
      </c>
      <c r="W57" s="26">
        <v>149</v>
      </c>
      <c r="X57" s="26">
        <v>382</v>
      </c>
      <c r="Y57" s="17">
        <v>45</v>
      </c>
      <c r="Z57" s="18">
        <v>20</v>
      </c>
      <c r="AA57" s="26">
        <v>0</v>
      </c>
      <c r="AB57" s="26">
        <v>2</v>
      </c>
      <c r="AC57" s="76"/>
      <c r="AD57" s="77">
        <v>0</v>
      </c>
      <c r="AE57" s="19">
        <v>280</v>
      </c>
      <c r="AF57" s="64">
        <v>4780</v>
      </c>
      <c r="AG57" s="63"/>
      <c r="AI57" s="82">
        <v>2020</v>
      </c>
      <c r="AJ57" s="85">
        <v>5070</v>
      </c>
      <c r="AK57" s="86">
        <v>2677.2061599999993</v>
      </c>
      <c r="AL57" s="87">
        <v>514.27874082840231</v>
      </c>
      <c r="AM57" s="20"/>
      <c r="AN57" s="20"/>
      <c r="AO57" s="20"/>
      <c r="AP57" s="20"/>
      <c r="AQ57" s="20"/>
      <c r="AR57" s="20"/>
      <c r="AS57" s="20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</row>
    <row r="58" spans="1:59" ht="15" customHeight="1" thickBot="1" x14ac:dyDescent="0.3">
      <c r="B58" s="126"/>
      <c r="C58" s="31" t="s">
        <v>34</v>
      </c>
      <c r="D58" s="23">
        <v>1375890.0930000001</v>
      </c>
      <c r="E58" s="23">
        <v>2388.25</v>
      </c>
      <c r="F58" s="23">
        <v>2710.7530000000002</v>
      </c>
      <c r="G58" s="23">
        <v>2494.3870000000002</v>
      </c>
      <c r="H58" s="23">
        <v>165528.78400000001</v>
      </c>
      <c r="I58" s="23">
        <v>24703.611000000001</v>
      </c>
      <c r="J58" s="23">
        <v>30162.816999999999</v>
      </c>
      <c r="K58" s="23">
        <v>0</v>
      </c>
      <c r="L58" s="23">
        <v>243522.46100000001</v>
      </c>
      <c r="M58" s="23">
        <v>5087.2709999999997</v>
      </c>
      <c r="N58" s="23"/>
      <c r="O58" s="23">
        <v>1407.68</v>
      </c>
      <c r="P58" s="23"/>
      <c r="Q58" s="23">
        <v>118267.26300000001</v>
      </c>
      <c r="R58" s="23">
        <v>10559.083000000001</v>
      </c>
      <c r="S58" s="23">
        <v>11274.88</v>
      </c>
      <c r="T58" s="23">
        <v>0</v>
      </c>
      <c r="U58" s="23">
        <v>110403.67600000001</v>
      </c>
      <c r="V58" s="23">
        <v>5574.1549999999997</v>
      </c>
      <c r="W58" s="27">
        <v>12227.183999999999</v>
      </c>
      <c r="X58" s="27">
        <v>74012.936000000002</v>
      </c>
      <c r="Y58" s="23">
        <v>17862.641</v>
      </c>
      <c r="Z58" s="27">
        <v>8950.5049999999992</v>
      </c>
      <c r="AA58" s="27">
        <v>0</v>
      </c>
      <c r="AB58" s="27">
        <v>601.95399999999995</v>
      </c>
      <c r="AC58" s="78"/>
      <c r="AD58" s="79">
        <v>0</v>
      </c>
      <c r="AE58" s="24">
        <v>142899.23300000001</v>
      </c>
      <c r="AF58" s="88">
        <v>2366529.6170000001</v>
      </c>
      <c r="AG58" s="54">
        <v>495.08987803347281</v>
      </c>
      <c r="AI58" s="82">
        <v>2021</v>
      </c>
      <c r="AJ58" s="85">
        <v>5221</v>
      </c>
      <c r="AK58" s="86">
        <v>2739.3454979999997</v>
      </c>
      <c r="AL58" s="87">
        <v>524.6783179467534</v>
      </c>
      <c r="AS58" s="3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</row>
    <row r="59" spans="1:59" ht="15" customHeight="1" x14ac:dyDescent="0.3">
      <c r="B59" s="125">
        <v>2019</v>
      </c>
      <c r="C59" s="30" t="s">
        <v>35</v>
      </c>
      <c r="D59" s="17">
        <v>3195</v>
      </c>
      <c r="E59" s="17">
        <v>1</v>
      </c>
      <c r="F59" s="17">
        <v>0</v>
      </c>
      <c r="G59" s="17">
        <v>3</v>
      </c>
      <c r="H59" s="17">
        <v>95</v>
      </c>
      <c r="I59" s="17">
        <v>109</v>
      </c>
      <c r="J59" s="17">
        <v>99</v>
      </c>
      <c r="K59" s="17">
        <v>0</v>
      </c>
      <c r="L59" s="17">
        <v>306</v>
      </c>
      <c r="M59" s="17">
        <v>2</v>
      </c>
      <c r="N59" s="17"/>
      <c r="O59" s="17">
        <v>7</v>
      </c>
      <c r="P59" s="17"/>
      <c r="Q59" s="17">
        <v>142</v>
      </c>
      <c r="R59" s="17">
        <v>81</v>
      </c>
      <c r="S59" s="17">
        <v>33</v>
      </c>
      <c r="T59" s="17">
        <v>0</v>
      </c>
      <c r="U59" s="17">
        <v>27</v>
      </c>
      <c r="V59" s="17">
        <v>8</v>
      </c>
      <c r="W59" s="26">
        <v>121</v>
      </c>
      <c r="X59" s="26">
        <v>447</v>
      </c>
      <c r="Y59" s="17">
        <v>38</v>
      </c>
      <c r="Z59" s="18">
        <v>23</v>
      </c>
      <c r="AA59" s="26">
        <v>0</v>
      </c>
      <c r="AB59" s="26">
        <v>2</v>
      </c>
      <c r="AC59" s="76"/>
      <c r="AD59" s="77">
        <v>0</v>
      </c>
      <c r="AE59" s="19">
        <v>245</v>
      </c>
      <c r="AF59" s="64">
        <f>SUM(D59:AE59)</f>
        <v>4984</v>
      </c>
      <c r="AG59" s="89"/>
      <c r="AI59" s="82">
        <v>2022</v>
      </c>
      <c r="AJ59" s="85">
        <v>5497</v>
      </c>
      <c r="AK59" s="86">
        <v>2864</v>
      </c>
      <c r="AL59" s="87">
        <v>521.70695147683932</v>
      </c>
      <c r="AS59" s="3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</row>
    <row r="60" spans="1:59" ht="15" customHeight="1" thickBot="1" x14ac:dyDescent="0.3">
      <c r="B60" s="126"/>
      <c r="C60" s="31" t="s">
        <v>34</v>
      </c>
      <c r="D60" s="23">
        <v>1425515.629</v>
      </c>
      <c r="E60" s="23">
        <v>1161.0899999999999</v>
      </c>
      <c r="F60" s="23">
        <v>466.089</v>
      </c>
      <c r="G60" s="23">
        <v>1312.1410000000001</v>
      </c>
      <c r="H60" s="23">
        <v>179122.761</v>
      </c>
      <c r="I60" s="23">
        <v>26260.325000000001</v>
      </c>
      <c r="J60" s="23">
        <v>43534.629000000001</v>
      </c>
      <c r="K60" s="23">
        <v>0</v>
      </c>
      <c r="L60" s="23">
        <v>276368.96600000001</v>
      </c>
      <c r="M60" s="23">
        <v>7593.3609999999999</v>
      </c>
      <c r="N60" s="23"/>
      <c r="O60" s="23">
        <v>1413.4860000000001</v>
      </c>
      <c r="P60" s="23"/>
      <c r="Q60" s="23">
        <v>129231.598</v>
      </c>
      <c r="R60" s="23">
        <v>13319.173000000001</v>
      </c>
      <c r="S60" s="23">
        <v>18796.587</v>
      </c>
      <c r="T60" s="23">
        <v>0</v>
      </c>
      <c r="U60" s="23">
        <v>69816.313999999998</v>
      </c>
      <c r="V60" s="23">
        <v>4499.7730000000001</v>
      </c>
      <c r="W60" s="27">
        <v>9734.7360000000008</v>
      </c>
      <c r="X60" s="27">
        <v>85575.154999999999</v>
      </c>
      <c r="Y60" s="23">
        <v>14993.169</v>
      </c>
      <c r="Z60" s="27">
        <v>10081.885</v>
      </c>
      <c r="AA60" s="27">
        <v>0</v>
      </c>
      <c r="AB60" s="27">
        <v>689.22699999999998</v>
      </c>
      <c r="AC60" s="78"/>
      <c r="AD60" s="79">
        <v>0</v>
      </c>
      <c r="AE60" s="24">
        <v>136670.31599999999</v>
      </c>
      <c r="AF60" s="88">
        <f>SUM(D60:AE60)</f>
        <v>2456156.4099999997</v>
      </c>
      <c r="AG60" s="54">
        <f t="shared" ref="AG60" si="0">AF60/AF59</f>
        <v>492.80826845906898</v>
      </c>
      <c r="AI60" s="82">
        <v>2023</v>
      </c>
      <c r="AJ60" s="85">
        <f>AF67</f>
        <v>5736</v>
      </c>
      <c r="AK60" s="86">
        <f>AF68/1000</f>
        <v>3037.9105150000009</v>
      </c>
      <c r="AL60" s="87">
        <f>AF68/AF67</f>
        <v>529.62177737099046</v>
      </c>
      <c r="AS60" s="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</row>
    <row r="61" spans="1:59" s="21" customFormat="1" ht="11.15" customHeight="1" x14ac:dyDescent="0.3">
      <c r="A61" s="15"/>
      <c r="B61" s="125">
        <v>2020</v>
      </c>
      <c r="C61" s="30" t="s">
        <v>35</v>
      </c>
      <c r="D61" s="17">
        <v>3316</v>
      </c>
      <c r="E61" s="17">
        <v>1</v>
      </c>
      <c r="F61" s="17">
        <v>0</v>
      </c>
      <c r="G61" s="17">
        <v>0</v>
      </c>
      <c r="H61" s="17">
        <v>93</v>
      </c>
      <c r="I61" s="17">
        <v>95</v>
      </c>
      <c r="J61" s="17">
        <v>156</v>
      </c>
      <c r="K61" s="17">
        <v>0</v>
      </c>
      <c r="L61" s="17">
        <v>300</v>
      </c>
      <c r="M61" s="17">
        <v>2</v>
      </c>
      <c r="N61" s="17"/>
      <c r="O61" s="17">
        <v>7</v>
      </c>
      <c r="P61" s="17"/>
      <c r="Q61" s="17">
        <v>154</v>
      </c>
      <c r="R61" s="17">
        <v>96</v>
      </c>
      <c r="S61" s="17">
        <v>36</v>
      </c>
      <c r="T61" s="17">
        <v>0</v>
      </c>
      <c r="U61" s="17">
        <v>23</v>
      </c>
      <c r="V61" s="17">
        <v>8</v>
      </c>
      <c r="W61" s="26">
        <v>119</v>
      </c>
      <c r="X61" s="26">
        <v>387</v>
      </c>
      <c r="Y61" s="17">
        <v>37</v>
      </c>
      <c r="Z61" s="18">
        <v>22</v>
      </c>
      <c r="AA61" s="26">
        <v>0</v>
      </c>
      <c r="AB61" s="26">
        <v>1</v>
      </c>
      <c r="AC61" s="76"/>
      <c r="AD61" s="77">
        <v>0</v>
      </c>
      <c r="AE61" s="19">
        <v>217</v>
      </c>
      <c r="AF61" s="64">
        <v>5070</v>
      </c>
      <c r="AG61" s="63"/>
      <c r="AH61" s="4"/>
      <c r="AI61" s="15"/>
      <c r="AJ61" s="15"/>
      <c r="AK61" s="15"/>
      <c r="AL61" s="15"/>
      <c r="AM61" s="20"/>
      <c r="AN61" s="20"/>
      <c r="AO61" s="20"/>
      <c r="AP61" s="20"/>
      <c r="AQ61" s="20"/>
      <c r="AR61" s="20"/>
      <c r="AS61" s="20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</row>
    <row r="62" spans="1:59" ht="15" customHeight="1" thickBot="1" x14ac:dyDescent="0.3">
      <c r="B62" s="126"/>
      <c r="C62" s="31" t="s">
        <v>34</v>
      </c>
      <c r="D62" s="23">
        <v>1555105.3189999999</v>
      </c>
      <c r="E62" s="23">
        <v>1197</v>
      </c>
      <c r="F62" s="23">
        <v>0</v>
      </c>
      <c r="G62" s="23">
        <v>0</v>
      </c>
      <c r="H62" s="23">
        <v>187766.367</v>
      </c>
      <c r="I62" s="23">
        <v>23566.314999999999</v>
      </c>
      <c r="J62" s="23">
        <v>71569.392999999996</v>
      </c>
      <c r="K62" s="23">
        <v>0</v>
      </c>
      <c r="L62" s="23">
        <v>257018.068</v>
      </c>
      <c r="M62" s="23">
        <v>6335.3950000000004</v>
      </c>
      <c r="N62" s="23"/>
      <c r="O62" s="23">
        <v>1573.0640000000001</v>
      </c>
      <c r="P62" s="23"/>
      <c r="Q62" s="23">
        <v>145771.31700000001</v>
      </c>
      <c r="R62" s="23">
        <v>15799.405000000001</v>
      </c>
      <c r="S62" s="23">
        <v>20105.527999999998</v>
      </c>
      <c r="T62" s="23">
        <v>0</v>
      </c>
      <c r="U62" s="23">
        <v>102669.288</v>
      </c>
      <c r="V62" s="23">
        <v>4387.2340000000004</v>
      </c>
      <c r="W62" s="27">
        <v>11688.632</v>
      </c>
      <c r="X62" s="27">
        <v>92517.479000000007</v>
      </c>
      <c r="Y62" s="23">
        <v>19351.482</v>
      </c>
      <c r="Z62" s="27">
        <v>9299.1010000000006</v>
      </c>
      <c r="AA62" s="27">
        <v>0</v>
      </c>
      <c r="AB62" s="27">
        <v>345.14400000000001</v>
      </c>
      <c r="AC62" s="78"/>
      <c r="AD62" s="79">
        <v>0</v>
      </c>
      <c r="AE62" s="24">
        <v>151140.62899999999</v>
      </c>
      <c r="AF62" s="88">
        <v>2677206.1599999992</v>
      </c>
      <c r="AG62" s="54">
        <v>528</v>
      </c>
      <c r="AI62" s="15"/>
      <c r="AJ62" s="90"/>
      <c r="AK62" s="91"/>
      <c r="AL62" s="92"/>
      <c r="AS62" s="3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</row>
    <row r="63" spans="1:59" s="21" customFormat="1" ht="11.15" customHeight="1" x14ac:dyDescent="0.3">
      <c r="A63" s="15"/>
      <c r="B63" s="125">
        <v>2021</v>
      </c>
      <c r="C63" s="30" t="s">
        <v>35</v>
      </c>
      <c r="D63" s="17">
        <v>3452</v>
      </c>
      <c r="E63" s="17">
        <v>0</v>
      </c>
      <c r="F63" s="17">
        <v>0</v>
      </c>
      <c r="G63" s="17">
        <v>0</v>
      </c>
      <c r="H63" s="17">
        <v>97</v>
      </c>
      <c r="I63" s="17">
        <v>78</v>
      </c>
      <c r="J63" s="17">
        <v>220</v>
      </c>
      <c r="K63" s="17">
        <v>0</v>
      </c>
      <c r="L63" s="17">
        <v>308</v>
      </c>
      <c r="M63" s="17">
        <v>7</v>
      </c>
      <c r="N63" s="17"/>
      <c r="O63" s="17">
        <v>7</v>
      </c>
      <c r="P63" s="17"/>
      <c r="Q63" s="17">
        <v>166</v>
      </c>
      <c r="R63" s="17">
        <v>77</v>
      </c>
      <c r="S63" s="17">
        <v>30</v>
      </c>
      <c r="T63" s="17">
        <v>0</v>
      </c>
      <c r="U63" s="17">
        <v>15</v>
      </c>
      <c r="V63" s="17">
        <v>13</v>
      </c>
      <c r="W63" s="26">
        <v>93</v>
      </c>
      <c r="X63" s="26">
        <v>367</v>
      </c>
      <c r="Y63" s="17">
        <v>34</v>
      </c>
      <c r="Z63" s="18">
        <v>18</v>
      </c>
      <c r="AA63" s="26">
        <v>0</v>
      </c>
      <c r="AB63" s="26">
        <v>1</v>
      </c>
      <c r="AC63" s="76"/>
      <c r="AD63" s="77">
        <v>0</v>
      </c>
      <c r="AE63" s="19">
        <v>238</v>
      </c>
      <c r="AF63" s="64">
        <v>5221</v>
      </c>
      <c r="AG63" s="63"/>
      <c r="AI63" s="15"/>
      <c r="AJ63" s="15"/>
      <c r="AK63" s="15"/>
      <c r="AL63" s="15"/>
      <c r="AM63" s="20"/>
      <c r="AN63" s="20"/>
      <c r="AO63" s="20"/>
      <c r="AP63" s="20"/>
      <c r="AQ63" s="20"/>
      <c r="AR63" s="20"/>
      <c r="AS63" s="20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</row>
    <row r="64" spans="1:59" ht="15" customHeight="1" thickBot="1" x14ac:dyDescent="0.3">
      <c r="B64" s="126"/>
      <c r="C64" s="31" t="s">
        <v>34</v>
      </c>
      <c r="D64" s="23">
        <v>1625672.01</v>
      </c>
      <c r="E64" s="23">
        <v>0</v>
      </c>
      <c r="F64" s="23">
        <v>0</v>
      </c>
      <c r="G64" s="23">
        <v>0</v>
      </c>
      <c r="H64" s="23">
        <v>198888.94699999999</v>
      </c>
      <c r="I64" s="23">
        <v>18840.974999999999</v>
      </c>
      <c r="J64" s="23">
        <v>100632.23699999999</v>
      </c>
      <c r="K64" s="23">
        <v>0</v>
      </c>
      <c r="L64" s="23">
        <v>242331.22</v>
      </c>
      <c r="M64" s="23">
        <v>13332.615</v>
      </c>
      <c r="N64" s="23"/>
      <c r="O64" s="23">
        <v>1602.644</v>
      </c>
      <c r="P64" s="23"/>
      <c r="Q64" s="23">
        <v>158472.17600000001</v>
      </c>
      <c r="R64" s="23">
        <v>12889.375</v>
      </c>
      <c r="S64" s="23">
        <v>19974.319</v>
      </c>
      <c r="T64" s="23">
        <v>0</v>
      </c>
      <c r="U64" s="23">
        <v>55880.44</v>
      </c>
      <c r="V64" s="23">
        <v>11166.834999999999</v>
      </c>
      <c r="W64" s="27">
        <v>8382.8709999999992</v>
      </c>
      <c r="X64" s="27">
        <v>89334.252999999997</v>
      </c>
      <c r="Y64" s="23">
        <v>16534.968000000001</v>
      </c>
      <c r="Z64" s="27">
        <v>7018.2389999999996</v>
      </c>
      <c r="AA64" s="27">
        <v>0</v>
      </c>
      <c r="AB64" s="27">
        <v>121.875</v>
      </c>
      <c r="AC64" s="78"/>
      <c r="AD64" s="79">
        <v>0</v>
      </c>
      <c r="AE64" s="24">
        <v>158269.49900000001</v>
      </c>
      <c r="AF64" s="88">
        <v>2739345.4979999997</v>
      </c>
      <c r="AG64" s="54">
        <v>524.6783179467534</v>
      </c>
      <c r="AI64" s="15"/>
      <c r="AJ64" s="90"/>
      <c r="AK64" s="91"/>
      <c r="AL64" s="92"/>
      <c r="AS64" s="3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</row>
    <row r="65" spans="1:59" s="21" customFormat="1" ht="11.15" customHeight="1" x14ac:dyDescent="0.3">
      <c r="A65" s="15"/>
      <c r="B65" s="125">
        <v>2022</v>
      </c>
      <c r="C65" s="30" t="s">
        <v>35</v>
      </c>
      <c r="D65" s="17">
        <v>3584</v>
      </c>
      <c r="E65" s="17">
        <v>0</v>
      </c>
      <c r="F65" s="17">
        <v>0</v>
      </c>
      <c r="G65" s="17">
        <v>0</v>
      </c>
      <c r="H65" s="17">
        <v>99</v>
      </c>
      <c r="I65" s="17">
        <v>93</v>
      </c>
      <c r="J65" s="17">
        <v>277</v>
      </c>
      <c r="K65" s="17">
        <v>0</v>
      </c>
      <c r="L65" s="17">
        <v>325</v>
      </c>
      <c r="M65" s="17">
        <v>7</v>
      </c>
      <c r="N65" s="17"/>
      <c r="O65" s="17">
        <v>10</v>
      </c>
      <c r="P65" s="17"/>
      <c r="Q65" s="17">
        <v>152</v>
      </c>
      <c r="R65" s="17">
        <v>72</v>
      </c>
      <c r="S65" s="17">
        <v>26</v>
      </c>
      <c r="T65" s="17">
        <v>0</v>
      </c>
      <c r="U65" s="17">
        <v>14</v>
      </c>
      <c r="V65" s="17">
        <v>10</v>
      </c>
      <c r="W65" s="17">
        <v>115</v>
      </c>
      <c r="X65" s="17">
        <v>445</v>
      </c>
      <c r="Y65" s="17">
        <v>33</v>
      </c>
      <c r="Z65" s="17">
        <v>24</v>
      </c>
      <c r="AA65" s="17">
        <v>0</v>
      </c>
      <c r="AB65" s="17">
        <v>4</v>
      </c>
      <c r="AC65" s="17">
        <v>1</v>
      </c>
      <c r="AD65" s="17">
        <v>0</v>
      </c>
      <c r="AE65" s="21">
        <v>207</v>
      </c>
      <c r="AF65" s="64">
        <v>5497</v>
      </c>
      <c r="AG65" s="63"/>
      <c r="AI65" s="15"/>
      <c r="AJ65" s="15"/>
      <c r="AK65" s="15"/>
      <c r="AL65" s="15"/>
      <c r="AM65" s="20"/>
      <c r="AN65" s="20"/>
      <c r="AO65" s="20"/>
      <c r="AP65" s="20"/>
      <c r="AQ65" s="20"/>
      <c r="AR65" s="20"/>
      <c r="AS65" s="20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</row>
    <row r="66" spans="1:59" ht="15" customHeight="1" thickBot="1" x14ac:dyDescent="0.35">
      <c r="B66" s="126"/>
      <c r="C66" s="31" t="s">
        <v>34</v>
      </c>
      <c r="D66" s="23">
        <v>1737550</v>
      </c>
      <c r="E66" s="23">
        <v>0</v>
      </c>
      <c r="F66" s="23">
        <v>525.63099999999997</v>
      </c>
      <c r="G66" s="23">
        <v>0</v>
      </c>
      <c r="H66" s="23">
        <v>200007</v>
      </c>
      <c r="I66" s="23">
        <v>22788.151000000002</v>
      </c>
      <c r="J66" s="23">
        <v>128583.40700000001</v>
      </c>
      <c r="K66" s="23">
        <v>0</v>
      </c>
      <c r="L66" s="23">
        <v>239325</v>
      </c>
      <c r="M66" s="23">
        <v>12399.567999999999</v>
      </c>
      <c r="N66" s="23"/>
      <c r="O66" s="23">
        <v>2116.6309999999999</v>
      </c>
      <c r="P66" s="23"/>
      <c r="Q66" s="23">
        <v>146781.02299999999</v>
      </c>
      <c r="R66" s="23">
        <v>12715.587</v>
      </c>
      <c r="S66" s="23">
        <v>16703</v>
      </c>
      <c r="T66" s="23">
        <v>0</v>
      </c>
      <c r="U66" s="23">
        <v>52568.398999999998</v>
      </c>
      <c r="V66" s="23">
        <v>9020</v>
      </c>
      <c r="W66" s="23">
        <v>9243.8739999999998</v>
      </c>
      <c r="X66" s="23">
        <v>97455.684999999998</v>
      </c>
      <c r="Y66" s="23">
        <v>12809</v>
      </c>
      <c r="Z66" s="23">
        <v>10620.169</v>
      </c>
      <c r="AA66" s="23">
        <v>0</v>
      </c>
      <c r="AB66" s="23">
        <v>968.98599999999999</v>
      </c>
      <c r="AC66" s="23">
        <v>437.20299999999997</v>
      </c>
      <c r="AD66" s="23">
        <v>0</v>
      </c>
      <c r="AE66" s="24">
        <v>151385.71857</v>
      </c>
      <c r="AF66" s="88">
        <v>2864015</v>
      </c>
      <c r="AG66" s="54">
        <f>(AF66/AF65)</f>
        <v>521.01418955794065</v>
      </c>
      <c r="AH66" s="93" t="s">
        <v>44</v>
      </c>
      <c r="AI66" s="15"/>
      <c r="AJ66" s="90"/>
      <c r="AK66" s="91"/>
      <c r="AL66" s="92"/>
      <c r="AS66" s="3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</row>
    <row r="67" spans="1:59" s="21" customFormat="1" ht="12.75" customHeight="1" x14ac:dyDescent="0.3">
      <c r="A67" s="15"/>
      <c r="B67" s="125">
        <v>2023</v>
      </c>
      <c r="C67" s="30" t="s">
        <v>35</v>
      </c>
      <c r="D67" s="23">
        <f>IFERROR(VLOOKUP(D$6,'[2]OEFIA Detail'!$B$8:$AT$38,44,FALSE),0)</f>
        <v>3725</v>
      </c>
      <c r="E67" s="23">
        <f>IFERROR(VLOOKUP(E$6,'[2]OEFIA Detail'!$B$8:$AT$38,44,FALSE),0)</f>
        <v>0</v>
      </c>
      <c r="F67" s="23">
        <f>IFERROR(VLOOKUP(F$6,'[2]OEFIA Detail'!$B$8:$AT$38,44,FALSE),0)</f>
        <v>0</v>
      </c>
      <c r="G67" s="23">
        <f>IFERROR(VLOOKUP(G$6,'[2]OEFIA Detail'!$B$8:$AT$38,44,FALSE),0)</f>
        <v>0</v>
      </c>
      <c r="H67" s="23">
        <f>IFERROR(VLOOKUP(H$6,'[2]OEFIA Detail'!$B$8:$AT$38,44,FALSE),0)</f>
        <v>96</v>
      </c>
      <c r="I67" s="23">
        <f>IFERROR(VLOOKUP(I$6,'[2]OEFIA Detail'!$B$8:$AT$38,44,FALSE),0)</f>
        <v>104</v>
      </c>
      <c r="J67" s="23">
        <f>IFERROR(VLOOKUP(J$6,'[2]OEFIA Detail'!$B$8:$AT$38,44,FALSE),0)</f>
        <v>343</v>
      </c>
      <c r="K67" s="23">
        <f>IFERROR(VLOOKUP(K$6,'[2]OEFIA Detail'!$B$8:$AT$38,44,FALSE),0)</f>
        <v>0</v>
      </c>
      <c r="L67" s="23">
        <f>IFERROR(VLOOKUP(L$6,'[2]OEFIA Detail'!$B$8:$AT$38,44,FALSE),0)</f>
        <v>321</v>
      </c>
      <c r="M67" s="23">
        <f>IFERROR(VLOOKUP(M$6,'[2]OEFIA Detail'!$B$8:$AT$38,44,FALSE),0)</f>
        <v>7</v>
      </c>
      <c r="N67" s="23">
        <f>IFERROR(VLOOKUP(N$6,'[2]OEFIA Detail'!$B$8:$AT$38,44,FALSE),0)</f>
        <v>1</v>
      </c>
      <c r="O67" s="23">
        <f>IFERROR(VLOOKUP(O$6,'[2]OEFIA Detail'!$B$8:$AT$38,44,FALSE),0)</f>
        <v>5</v>
      </c>
      <c r="P67" s="23">
        <f>IFERROR(VLOOKUP(P$6,'[2]OEFIA Detail'!$B$8:$AT$38,44,FALSE),0)</f>
        <v>3</v>
      </c>
      <c r="Q67" s="23">
        <f>IFERROR(VLOOKUP(Q$6,'[2]OEFIA Detail'!$B$8:$AT$38,44,FALSE),0)</f>
        <v>133</v>
      </c>
      <c r="R67" s="23">
        <f>IFERROR(VLOOKUP(R$6,'[2]OEFIA Detail'!$B$8:$AT$38,44,FALSE),0)</f>
        <v>94</v>
      </c>
      <c r="S67" s="23">
        <f>IFERROR(VLOOKUP(S$6,'[2]OEFIA Detail'!$B$8:$AT$38,44,FALSE),0)</f>
        <v>30</v>
      </c>
      <c r="T67" s="23">
        <f>IFERROR(VLOOKUP(T$6,'[2]OEFIA Detail'!$B$8:$AT$38,44,FALSE),0)</f>
        <v>0</v>
      </c>
      <c r="U67" s="23">
        <f>IFERROR(VLOOKUP(U$6,'[2]OEFIA Detail'!$B$8:$AT$38,44,FALSE),0)</f>
        <v>21</v>
      </c>
      <c r="V67" s="23">
        <f>IFERROR(VLOOKUP(V$6,'[2]OEFIA Detail'!$B$8:$AT$38,44,FALSE),0)</f>
        <v>3</v>
      </c>
      <c r="W67" s="23">
        <f>IFERROR(VLOOKUP(W$6,'[2]OEFIA Detail'!$B$8:$AT$38,44,FALSE),0)</f>
        <v>108</v>
      </c>
      <c r="X67" s="23">
        <f>IFERROR(VLOOKUP(X$6,'[2]OEFIA Detail'!$B$8:$AT$38,44,FALSE),0)</f>
        <v>433</v>
      </c>
      <c r="Y67" s="23">
        <f>IFERROR(VLOOKUP(Y$6,'[2]OEFIA Detail'!$B$8:$AT$38,44,FALSE),0)</f>
        <v>43</v>
      </c>
      <c r="Z67" s="23">
        <f>IFERROR(VLOOKUP(Z$6,'[2]OEFIA Detail'!$B$8:$AT$38,44,FALSE),0)</f>
        <v>20</v>
      </c>
      <c r="AA67" s="23">
        <f>IFERROR(VLOOKUP(AA$6,'[2]OEFIA Detail'!$B$8:$AT$38,44,FALSE),0)</f>
        <v>0</v>
      </c>
      <c r="AB67" s="23">
        <f>IFERROR(VLOOKUP(AB$6,'[2]OEFIA Detail'!$B$8:$AT$38,44,FALSE),0)</f>
        <v>5</v>
      </c>
      <c r="AC67" s="23">
        <f>IFERROR(VLOOKUP(AC$6,'[2]OEFIA Detail'!$B$8:$AT$38,44,FALSE),0)</f>
        <v>13</v>
      </c>
      <c r="AD67" s="23">
        <f>IFERROR(VLOOKUP(AD$6,'[2]OEFIA Detail'!$B$8:$AT$38,44,FALSE),0)</f>
        <v>0</v>
      </c>
      <c r="AE67" s="19">
        <f>'[2]OEFIA Detail'!AS38</f>
        <v>228</v>
      </c>
      <c r="AF67" s="64">
        <f>SUM(D67:AE67)</f>
        <v>5736</v>
      </c>
      <c r="AG67" s="54"/>
      <c r="AH67" s="94">
        <f>AF67-'[2]OEFIA Detail'!AS40</f>
        <v>0</v>
      </c>
      <c r="AI67" s="15"/>
      <c r="AJ67" s="15"/>
      <c r="AK67" s="15"/>
      <c r="AL67" s="15"/>
      <c r="AM67" s="20"/>
      <c r="AN67" s="20"/>
      <c r="AO67" s="20"/>
      <c r="AP67" s="20"/>
      <c r="AQ67" s="20"/>
      <c r="AR67" s="20"/>
      <c r="AS67" s="20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</row>
    <row r="68" spans="1:59" ht="15" customHeight="1" thickBot="1" x14ac:dyDescent="0.3">
      <c r="B68" s="126"/>
      <c r="C68" s="31" t="s">
        <v>34</v>
      </c>
      <c r="D68" s="23">
        <f>IFERROR(VLOOKUP(D$6,'[2]OEFIA Detail'!$B$8:$AT$38,45,FALSE),0)/1000</f>
        <v>1864401.199</v>
      </c>
      <c r="E68" s="23">
        <f>IFERROR(VLOOKUP(E$6,'[2]OEFIA Detail'!$B$8:$AT$38,45,FALSE),0)/1000</f>
        <v>0</v>
      </c>
      <c r="F68" s="23">
        <f>IFERROR(VLOOKUP(F$6,'[2]OEFIA Detail'!$B$8:$AT$38,45,FALSE),0)/1000</f>
        <v>355.84399999999999</v>
      </c>
      <c r="G68" s="23">
        <f>IFERROR(VLOOKUP(G$6,'[2]OEFIA Detail'!$B$8:$AT$38,45,FALSE),0)/1000</f>
        <v>0</v>
      </c>
      <c r="H68" s="23">
        <f>IFERROR(VLOOKUP(H$6,'[2]OEFIA Detail'!$B$8:$AT$38,45,FALSE),0)/1000</f>
        <v>197631.334</v>
      </c>
      <c r="I68" s="23">
        <f>IFERROR(VLOOKUP(I$6,'[2]OEFIA Detail'!$B$8:$AT$38,45,FALSE),0)/1000</f>
        <v>25555.072</v>
      </c>
      <c r="J68" s="23">
        <f>IFERROR(VLOOKUP(J$6,'[2]OEFIA Detail'!$B$8:$AT$38,45,FALSE),0)/1000</f>
        <v>164732.63200000001</v>
      </c>
      <c r="K68" s="23">
        <f>IFERROR(VLOOKUP(K$6,'[2]OEFIA Detail'!$B$8:$AT$38,45,FALSE),0)/1000</f>
        <v>0</v>
      </c>
      <c r="L68" s="23">
        <f>IFERROR(VLOOKUP(L$6,'[2]OEFIA Detail'!$B$8:$AT$38,45,FALSE),0)/1000</f>
        <v>236674.19699999999</v>
      </c>
      <c r="M68" s="23">
        <f>IFERROR(VLOOKUP(M$6,'[2]OEFIA Detail'!$B$8:$AT$38,45,FALSE),0)/1000</f>
        <v>12552.306</v>
      </c>
      <c r="N68" s="23">
        <f>IFERROR(VLOOKUP(N$6,'[2]OEFIA Detail'!$B$8:$AT$38,45,FALSE),0)/1000</f>
        <v>283.64999999999998</v>
      </c>
      <c r="O68" s="23">
        <f>IFERROR(VLOOKUP(O$6,'[2]OEFIA Detail'!$B$8:$AT$38,45,FALSE),0)/1000</f>
        <v>1056.9190000000001</v>
      </c>
      <c r="P68" s="23">
        <f>IFERROR(VLOOKUP(P$6,'[2]OEFIA Detail'!$B$8:$AT$38,45,FALSE),0)/1000</f>
        <v>880.875</v>
      </c>
      <c r="Q68" s="23">
        <f>IFERROR(VLOOKUP(Q$6,'[2]OEFIA Detail'!$B$8:$AT$38,45,FALSE),0)/1000</f>
        <v>127082.465</v>
      </c>
      <c r="R68" s="23">
        <f>IFERROR(VLOOKUP(R$6,'[2]OEFIA Detail'!$B$8:$AT$38,45,FALSE),0)/1000</f>
        <v>16474.274000000001</v>
      </c>
      <c r="S68" s="23">
        <f>IFERROR(VLOOKUP(S$6,'[2]OEFIA Detail'!$B$8:$AT$38,45,FALSE),0)/1000</f>
        <v>24462.991999999998</v>
      </c>
      <c r="T68" s="23">
        <f>IFERROR(VLOOKUP(T$6,'[2]OEFIA Detail'!$B$8:$AT$38,45,FALSE),0)/1000</f>
        <v>0</v>
      </c>
      <c r="U68" s="23">
        <f>IFERROR(VLOOKUP(U$6,'[2]OEFIA Detail'!$B$8:$AT$38,45,FALSE),0)/1000</f>
        <v>53731.472000000002</v>
      </c>
      <c r="V68" s="23">
        <f>IFERROR(VLOOKUP(V$6,'[2]OEFIA Detail'!$B$8:$AT$38,45,FALSE),0)/1000</f>
        <v>4125.723</v>
      </c>
      <c r="W68" s="23">
        <f>IFERROR(VLOOKUP(W$6,'[2]OEFIA Detail'!$B$8:$AT$38,45,FALSE),0)/1000</f>
        <v>9507.7479999999996</v>
      </c>
      <c r="X68" s="23">
        <f>IFERROR(VLOOKUP(X$6,'[2]OEFIA Detail'!$B$8:$AT$38,45,FALSE),0)/1000</f>
        <v>93604.593999999997</v>
      </c>
      <c r="Y68" s="23">
        <f>IFERROR(VLOOKUP(Y$6,'[2]OEFIA Detail'!$B$8:$AT$38,45,FALSE),0)/1000</f>
        <v>16045.829</v>
      </c>
      <c r="Z68" s="23">
        <f>IFERROR(VLOOKUP(Z$6,'[2]OEFIA Detail'!$B$8:$AT$38,45,FALSE),0)/1000</f>
        <v>9050.2119999999995</v>
      </c>
      <c r="AA68" s="23">
        <f>IFERROR(VLOOKUP(AA$6,'[2]OEFIA Detail'!$B$8:$AT$38,45,FALSE),0)/1000</f>
        <v>0</v>
      </c>
      <c r="AB68" s="23">
        <f>IFERROR(VLOOKUP(AB$6,'[2]OEFIA Detail'!$B$8:$AT$38,45,FALSE),0)/1000</f>
        <v>1219.933</v>
      </c>
      <c r="AC68" s="23">
        <f>IFERROR(VLOOKUP(AC$6,'[2]OEFIA Detail'!$B$8:$AT$38,45,FALSE),0)/1000</f>
        <v>3108.1970000000001</v>
      </c>
      <c r="AD68" s="23">
        <f>IFERROR(VLOOKUP(AD$6,'[2]OEFIA Detail'!$B$8:$AT$38,45,FALSE),0)/1000</f>
        <v>0</v>
      </c>
      <c r="AE68" s="24">
        <f>'[2]OEFIA Detail'!AT38/1000</f>
        <v>175373.04800000001</v>
      </c>
      <c r="AF68" s="88">
        <f>SUM(D68:AE68)</f>
        <v>3037910.5150000011</v>
      </c>
      <c r="AG68" s="54">
        <f t="shared" ref="AG68" si="1">(AF68/AF67)</f>
        <v>529.62177737099046</v>
      </c>
      <c r="AH68" s="94">
        <f>AF68-'[2]OEFIA Detail'!AT40/1000</f>
        <v>0</v>
      </c>
      <c r="AI68" s="15"/>
      <c r="AJ68" s="90"/>
      <c r="AK68" s="91"/>
      <c r="AL68" s="92"/>
      <c r="AS68" s="3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</row>
    <row r="69" spans="1:59" ht="15" customHeight="1" x14ac:dyDescent="0.25">
      <c r="B69" s="95"/>
      <c r="C69" s="96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69"/>
      <c r="AG69" s="98"/>
      <c r="AH69" s="15"/>
      <c r="AI69" s="90"/>
      <c r="AJ69" s="91"/>
      <c r="AK69" s="92"/>
      <c r="AL69" s="3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</row>
    <row r="70" spans="1:59" ht="15" customHeight="1" x14ac:dyDescent="0.3">
      <c r="B70" s="8"/>
      <c r="W70" s="4"/>
      <c r="X70" s="4"/>
      <c r="Y70" s="4"/>
      <c r="Z70" s="4"/>
      <c r="AH70" s="1"/>
      <c r="AI70" s="99"/>
      <c r="AJ70" s="100"/>
      <c r="AK70" s="101"/>
      <c r="AL70" s="102"/>
      <c r="AS70" s="3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</row>
    <row r="71" spans="1:59" ht="15" customHeight="1" x14ac:dyDescent="0.3">
      <c r="W71" s="4"/>
      <c r="X71" s="4"/>
      <c r="Y71" s="4"/>
      <c r="Z71" s="4"/>
      <c r="AH71" s="1"/>
      <c r="AI71" s="99"/>
      <c r="AJ71" s="100"/>
      <c r="AK71" s="101"/>
      <c r="AL71" s="102"/>
      <c r="AS71" s="3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</row>
    <row r="72" spans="1:59" ht="15.65" customHeight="1" x14ac:dyDescent="0.2">
      <c r="W72" s="4"/>
      <c r="X72" s="4"/>
      <c r="Y72" s="4"/>
      <c r="Z72" s="4"/>
      <c r="AH72" s="1"/>
      <c r="AI72" s="103"/>
      <c r="AJ72" s="104"/>
      <c r="AK72" s="105"/>
      <c r="AL72" s="106"/>
      <c r="AS72" s="3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</row>
    <row r="73" spans="1:59" ht="15.65" customHeight="1" x14ac:dyDescent="0.2">
      <c r="W73" s="4"/>
      <c r="X73" s="4"/>
      <c r="Y73" s="4"/>
      <c r="Z73" s="4"/>
      <c r="AH73" s="107"/>
      <c r="AI73" s="108"/>
      <c r="AJ73" s="108"/>
      <c r="AK73" s="109"/>
      <c r="AL73" s="110"/>
    </row>
    <row r="74" spans="1:59" ht="15.65" customHeight="1" x14ac:dyDescent="0.2">
      <c r="W74" s="4"/>
      <c r="X74" s="4"/>
      <c r="Y74" s="4"/>
      <c r="Z74" s="4"/>
      <c r="AH74" s="1"/>
      <c r="AI74" s="114"/>
      <c r="AJ74" s="111"/>
      <c r="AK74" s="109"/>
      <c r="AL74" s="110"/>
    </row>
    <row r="75" spans="1:59" ht="15.65" customHeight="1" x14ac:dyDescent="0.2">
      <c r="W75" s="4"/>
      <c r="X75" s="4"/>
      <c r="Y75" s="4"/>
      <c r="Z75" s="4"/>
      <c r="AH75" s="1"/>
      <c r="AI75" s="114"/>
      <c r="AJ75" s="108"/>
      <c r="AK75" s="109"/>
      <c r="AL75" s="110"/>
    </row>
    <row r="76" spans="1:59" ht="15.65" customHeight="1" x14ac:dyDescent="0.2">
      <c r="W76" s="4"/>
      <c r="X76" s="4"/>
      <c r="Y76" s="4"/>
      <c r="Z76" s="4"/>
      <c r="AH76" s="1"/>
      <c r="AI76" s="114"/>
      <c r="AJ76" s="111"/>
      <c r="AK76" s="109"/>
      <c r="AL76" s="110"/>
    </row>
    <row r="77" spans="1:59" ht="15.65" customHeight="1" x14ac:dyDescent="0.2">
      <c r="W77" s="4"/>
      <c r="X77" s="4"/>
      <c r="Y77" s="4"/>
      <c r="Z77" s="4"/>
      <c r="AH77" s="1"/>
      <c r="AI77" s="114"/>
      <c r="AJ77" s="108"/>
      <c r="AK77" s="109"/>
      <c r="AL77" s="110"/>
    </row>
    <row r="78" spans="1:59" ht="15.65" customHeight="1" x14ac:dyDescent="0.2">
      <c r="W78" s="4"/>
      <c r="X78" s="4"/>
      <c r="Y78" s="4"/>
      <c r="Z78" s="4"/>
      <c r="AH78" s="1"/>
      <c r="AI78" s="114"/>
      <c r="AJ78" s="108"/>
      <c r="AK78" s="109"/>
      <c r="AL78" s="110"/>
    </row>
    <row r="79" spans="1:59" ht="15.65" customHeight="1" x14ac:dyDescent="0.2">
      <c r="W79" s="4"/>
      <c r="X79" s="4"/>
      <c r="Y79" s="4"/>
      <c r="Z79" s="4"/>
      <c r="AH79" s="1"/>
      <c r="AJ79" s="108"/>
      <c r="AK79" s="109"/>
      <c r="AL79" s="110"/>
    </row>
    <row r="80" spans="1:59" ht="15.65" customHeight="1" x14ac:dyDescent="0.2">
      <c r="W80" s="4"/>
      <c r="X80" s="4"/>
      <c r="Y80" s="4"/>
      <c r="Z80" s="4"/>
      <c r="AH80" s="1"/>
    </row>
    <row r="81" spans="2:34" ht="15.65" customHeight="1" x14ac:dyDescent="0.2">
      <c r="W81" s="4"/>
      <c r="X81" s="4"/>
      <c r="Y81" s="4"/>
      <c r="Z81" s="4"/>
      <c r="AH81" s="1"/>
    </row>
    <row r="82" spans="2:34" ht="15.65" customHeight="1" x14ac:dyDescent="0.2">
      <c r="W82" s="4"/>
      <c r="X82" s="4"/>
      <c r="Y82" s="4"/>
      <c r="Z82" s="4"/>
      <c r="AH82" s="1"/>
    </row>
    <row r="83" spans="2:34" ht="15.65" customHeight="1" x14ac:dyDescent="0.2">
      <c r="W83" s="4"/>
      <c r="X83" s="4"/>
      <c r="Y83" s="4"/>
      <c r="Z83" s="4"/>
      <c r="AH83" s="1"/>
    </row>
    <row r="84" spans="2:34" ht="15.65" customHeight="1" x14ac:dyDescent="0.2">
      <c r="W84" s="4"/>
      <c r="X84" s="4"/>
      <c r="Y84" s="4"/>
      <c r="Z84" s="4"/>
      <c r="AH84" s="1"/>
    </row>
    <row r="85" spans="2:34" ht="15.65" customHeight="1" x14ac:dyDescent="0.2">
      <c r="W85" s="4"/>
      <c r="X85" s="4"/>
      <c r="Y85" s="4"/>
      <c r="Z85" s="4"/>
      <c r="AH85" s="1"/>
    </row>
    <row r="86" spans="2:34" ht="15.65" customHeight="1" x14ac:dyDescent="0.2">
      <c r="W86" s="4"/>
      <c r="X86" s="4"/>
      <c r="Y86" s="4"/>
      <c r="Z86" s="4"/>
      <c r="AH86" s="1"/>
    </row>
    <row r="87" spans="2:34" ht="15.65" customHeight="1" x14ac:dyDescent="0.2">
      <c r="W87" s="4"/>
      <c r="X87" s="4"/>
      <c r="Y87" s="4"/>
      <c r="Z87" s="4"/>
      <c r="AH87" s="1"/>
    </row>
    <row r="88" spans="2:34" ht="15.65" customHeight="1" x14ac:dyDescent="0.2">
      <c r="E88" s="42" t="s">
        <v>45</v>
      </c>
      <c r="W88" s="4"/>
      <c r="X88" s="4"/>
      <c r="Y88" s="4"/>
      <c r="Z88" s="4"/>
      <c r="AF88" s="33"/>
      <c r="AG88" s="33"/>
      <c r="AH88" s="1"/>
    </row>
    <row r="89" spans="2:34" ht="15.65" customHeight="1" x14ac:dyDescent="0.2">
      <c r="W89" s="4"/>
      <c r="X89" s="4"/>
      <c r="Y89" s="4"/>
      <c r="Z89" s="4"/>
      <c r="AF89" s="1"/>
      <c r="AG89" s="1"/>
      <c r="AH89" s="1"/>
    </row>
    <row r="90" spans="2:34" ht="15.65" customHeight="1" x14ac:dyDescent="0.2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1"/>
      <c r="AG90" s="1"/>
      <c r="AH90" s="1"/>
    </row>
    <row r="91" spans="2:34" ht="15.65" customHeight="1" x14ac:dyDescent="0.25">
      <c r="B91" s="1"/>
      <c r="C91" s="2"/>
      <c r="D91" s="8" t="s">
        <v>46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AA91" s="1"/>
      <c r="AB91" s="1"/>
      <c r="AC91" s="1"/>
      <c r="AD91" s="1"/>
      <c r="AE91" s="1"/>
      <c r="AF91" s="1"/>
      <c r="AG91" s="1"/>
      <c r="AH91" s="1"/>
    </row>
    <row r="92" spans="2:34" ht="12" customHeight="1" x14ac:dyDescent="0.25">
      <c r="B92" s="1"/>
      <c r="C92" s="34"/>
      <c r="D92" s="43" t="s">
        <v>47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1"/>
      <c r="T92" s="1"/>
      <c r="U92" s="1"/>
      <c r="V92" s="1"/>
      <c r="AA92" s="1"/>
      <c r="AB92" s="1"/>
      <c r="AC92" s="1"/>
      <c r="AD92" s="1"/>
      <c r="AE92" s="1"/>
      <c r="AF92" s="1"/>
      <c r="AG92" s="1"/>
      <c r="AH92" s="1"/>
    </row>
    <row r="93" spans="2:34" ht="12" customHeight="1" x14ac:dyDescent="0.2">
      <c r="B93" s="1"/>
      <c r="C93" s="2"/>
      <c r="D93" s="44" t="s">
        <v>49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AA93" s="1"/>
      <c r="AB93" s="1"/>
      <c r="AC93" s="1"/>
      <c r="AD93" s="1"/>
      <c r="AE93" s="1"/>
      <c r="AF93" s="1"/>
      <c r="AG93" s="1"/>
      <c r="AH93" s="1"/>
    </row>
    <row r="94" spans="2:34" ht="12" customHeight="1" x14ac:dyDescent="0.2">
      <c r="B94" s="1"/>
      <c r="C94" s="2"/>
      <c r="D94" s="44" t="s">
        <v>50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AA94" s="1"/>
      <c r="AB94" s="1"/>
      <c r="AC94" s="1"/>
      <c r="AD94" s="1"/>
      <c r="AE94" s="1"/>
      <c r="AF94" s="1"/>
      <c r="AG94" s="1"/>
      <c r="AH94" s="1"/>
    </row>
    <row r="95" spans="2:34" ht="12" customHeight="1" x14ac:dyDescent="0.2">
      <c r="B95" s="1"/>
      <c r="C95" s="2"/>
      <c r="D95" s="44" t="s">
        <v>48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AA95" s="1"/>
      <c r="AB95" s="1"/>
      <c r="AC95" s="1"/>
      <c r="AD95" s="1"/>
      <c r="AE95" s="1"/>
      <c r="AF95" s="1"/>
      <c r="AG95" s="1"/>
      <c r="AH95" s="1"/>
    </row>
    <row r="96" spans="2:34" ht="12" customHeight="1" x14ac:dyDescent="0.2"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AA96" s="1"/>
      <c r="AB96" s="1"/>
      <c r="AC96" s="1"/>
      <c r="AD96" s="1"/>
      <c r="AE96" s="1"/>
      <c r="AF96" s="1"/>
      <c r="AG96" s="1"/>
      <c r="AH96" s="1"/>
    </row>
    <row r="97" spans="2:63" ht="12" customHeight="1" x14ac:dyDescent="0.2"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AA97" s="1"/>
      <c r="AB97" s="1"/>
      <c r="AC97" s="1"/>
      <c r="AD97" s="1"/>
      <c r="AE97" s="1"/>
      <c r="AF97" s="1"/>
      <c r="AG97" s="1"/>
      <c r="AH97" s="1"/>
    </row>
    <row r="98" spans="2:63" ht="12" customHeight="1" x14ac:dyDescent="0.2"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AA98" s="1"/>
      <c r="AB98" s="1"/>
      <c r="AC98" s="1"/>
      <c r="AD98" s="1"/>
      <c r="AE98" s="1"/>
      <c r="AF98" s="1"/>
      <c r="AG98" s="1"/>
      <c r="AH98" s="1"/>
    </row>
    <row r="99" spans="2:63" ht="12" customHeight="1" x14ac:dyDescent="0.2"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AA99" s="1"/>
      <c r="AB99" s="1"/>
      <c r="AC99" s="1"/>
      <c r="AD99" s="1"/>
      <c r="AE99" s="1"/>
      <c r="AF99" s="1"/>
      <c r="AG99" s="1"/>
      <c r="AH99" s="1"/>
    </row>
    <row r="100" spans="2:63" ht="12" customHeight="1" x14ac:dyDescent="0.2"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AA100" s="1"/>
      <c r="AB100" s="1"/>
      <c r="AC100" s="1"/>
      <c r="AD100" s="1"/>
      <c r="AE100" s="1"/>
      <c r="AF100" s="1"/>
      <c r="AG100" s="1"/>
      <c r="AH100" s="1"/>
    </row>
    <row r="101" spans="2:63" ht="12" customHeight="1" x14ac:dyDescent="0.2"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AA101" s="1"/>
      <c r="AB101" s="1"/>
      <c r="AC101" s="1"/>
      <c r="AD101" s="1"/>
      <c r="AE101" s="1"/>
      <c r="AF101" s="1"/>
      <c r="AG101" s="1"/>
      <c r="AH101" s="1"/>
    </row>
    <row r="102" spans="2:63" ht="12" customHeight="1" x14ac:dyDescent="0.2"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AA102" s="1"/>
      <c r="AB102" s="1"/>
      <c r="AC102" s="1"/>
      <c r="AD102" s="1"/>
      <c r="AE102" s="1"/>
      <c r="AF102" s="1"/>
      <c r="AG102" s="1"/>
      <c r="AH102" s="1"/>
    </row>
    <row r="103" spans="2:63" ht="12" customHeight="1" x14ac:dyDescent="0.2"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AA103" s="1"/>
      <c r="AB103" s="1"/>
      <c r="AC103" s="1"/>
      <c r="AD103" s="1"/>
      <c r="AE103" s="1"/>
      <c r="AF103" s="1"/>
      <c r="AG103" s="1"/>
      <c r="AH103" s="1"/>
    </row>
    <row r="104" spans="2:63" ht="12" customHeight="1" x14ac:dyDescent="0.2"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AA104" s="1"/>
      <c r="AB104" s="1"/>
      <c r="AC104" s="1"/>
      <c r="AD104" s="1"/>
      <c r="AE104" s="1"/>
      <c r="AF104" s="1"/>
      <c r="AG104" s="1"/>
      <c r="AH104" s="1"/>
      <c r="BG104" s="1"/>
      <c r="BH104" s="1"/>
      <c r="BI104" s="1"/>
      <c r="BJ104" s="1"/>
      <c r="BK104" s="1"/>
    </row>
    <row r="105" spans="2:63" ht="12" customHeight="1" x14ac:dyDescent="0.2"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AA105" s="1"/>
      <c r="AB105" s="1"/>
      <c r="AC105" s="1"/>
      <c r="AD105" s="1"/>
      <c r="AE105" s="1"/>
      <c r="AF105" s="1"/>
      <c r="AG105" s="1"/>
      <c r="AH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2:63" ht="12" customHeight="1" x14ac:dyDescent="0.2"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AA106" s="1"/>
      <c r="AB106" s="1"/>
      <c r="AC106" s="1"/>
      <c r="AD106" s="1"/>
      <c r="AE106" s="1"/>
      <c r="AF106" s="1"/>
      <c r="AG106" s="1"/>
      <c r="AH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2:63" ht="12" customHeight="1" x14ac:dyDescent="0.2"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AA107" s="1"/>
      <c r="AB107" s="1"/>
      <c r="AC107" s="1"/>
      <c r="AD107" s="1"/>
      <c r="AE107" s="1"/>
      <c r="AF107" s="1"/>
      <c r="AG107" s="1"/>
      <c r="AH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2:63" ht="12" customHeight="1" x14ac:dyDescent="0.2"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AA108" s="1"/>
      <c r="AB108" s="1"/>
      <c r="AC108" s="1"/>
      <c r="AD108" s="1"/>
      <c r="AE108" s="1"/>
      <c r="AF108" s="1"/>
      <c r="AG108" s="1"/>
      <c r="AH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2:63" s="1" customFormat="1" ht="12" customHeight="1" x14ac:dyDescent="0.2">
      <c r="C109" s="2"/>
      <c r="AM109" s="3"/>
      <c r="AN109" s="3"/>
      <c r="AO109" s="3"/>
      <c r="AP109" s="3"/>
      <c r="AQ109" s="3"/>
      <c r="AR109" s="3"/>
    </row>
    <row r="110" spans="2:63" s="1" customFormat="1" ht="12" customHeight="1" x14ac:dyDescent="0.2">
      <c r="C110" s="2"/>
      <c r="AM110" s="3"/>
      <c r="AN110" s="3"/>
      <c r="AO110" s="3"/>
      <c r="AP110" s="3"/>
      <c r="AQ110" s="3"/>
      <c r="AR110" s="3"/>
    </row>
    <row r="111" spans="2:63" s="1" customFormat="1" ht="12" customHeight="1" x14ac:dyDescent="0.2">
      <c r="C111" s="2"/>
      <c r="AM111" s="3"/>
      <c r="AN111" s="3"/>
      <c r="AO111" s="3"/>
      <c r="AP111" s="3"/>
      <c r="AQ111" s="3"/>
      <c r="AR111" s="3"/>
    </row>
    <row r="112" spans="2:63" s="1" customFormat="1" ht="12" customHeight="1" x14ac:dyDescent="0.2">
      <c r="C112" s="2"/>
      <c r="AM112" s="3"/>
      <c r="AN112" s="3"/>
      <c r="AO112" s="3"/>
      <c r="AP112" s="3"/>
      <c r="AQ112" s="3"/>
      <c r="AR112" s="3"/>
    </row>
    <row r="113" spans="2:63" s="1" customFormat="1" ht="12" customHeight="1" x14ac:dyDescent="0.2">
      <c r="C113" s="2"/>
      <c r="AM113" s="3"/>
      <c r="AN113" s="3"/>
      <c r="AO113" s="3"/>
      <c r="AP113" s="3"/>
      <c r="AQ113" s="3"/>
      <c r="AR113" s="3"/>
    </row>
    <row r="114" spans="2:63" s="1" customFormat="1" ht="12" customHeight="1" x14ac:dyDescent="0.2">
      <c r="C114" s="2"/>
      <c r="AM114" s="3"/>
      <c r="AN114" s="3"/>
      <c r="AO114" s="3"/>
      <c r="AP114" s="3"/>
      <c r="AQ114" s="3"/>
      <c r="AR114" s="3"/>
    </row>
    <row r="115" spans="2:63" s="1" customFormat="1" ht="12" customHeight="1" x14ac:dyDescent="0.2">
      <c r="C115" s="2"/>
      <c r="AM115" s="3"/>
      <c r="AN115" s="3"/>
      <c r="AO115" s="3"/>
      <c r="AP115" s="3"/>
      <c r="AQ115" s="3"/>
      <c r="AR115" s="3"/>
    </row>
    <row r="116" spans="2:63" s="1" customFormat="1" ht="12" customHeight="1" x14ac:dyDescent="0.2">
      <c r="C116" s="2"/>
      <c r="AM116" s="3"/>
      <c r="AN116" s="3"/>
      <c r="AO116" s="3"/>
      <c r="AP116" s="3"/>
      <c r="AQ116" s="3"/>
      <c r="AR116" s="3"/>
    </row>
    <row r="117" spans="2:63" s="1" customFormat="1" ht="12" customHeight="1" x14ac:dyDescent="0.2">
      <c r="C117" s="2"/>
      <c r="AM117" s="3"/>
      <c r="AN117" s="3"/>
      <c r="AO117" s="3"/>
      <c r="AP117" s="3"/>
      <c r="AQ117" s="3"/>
      <c r="AR117" s="3"/>
    </row>
    <row r="118" spans="2:63" s="1" customFormat="1" ht="12" customHeight="1" x14ac:dyDescent="0.2">
      <c r="C118" s="2"/>
      <c r="AM118" s="3"/>
      <c r="AN118" s="3"/>
      <c r="AO118" s="3"/>
      <c r="AP118" s="3"/>
      <c r="AQ118" s="3"/>
      <c r="AR118" s="3"/>
    </row>
    <row r="119" spans="2:63" s="1" customFormat="1" ht="12" customHeight="1" x14ac:dyDescent="0.2">
      <c r="C119" s="2"/>
      <c r="AM119" s="3"/>
      <c r="AN119" s="3"/>
      <c r="AO119" s="3"/>
      <c r="AP119" s="3"/>
      <c r="AQ119" s="3"/>
      <c r="AR119" s="3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2:63" s="1" customFormat="1" ht="12" customHeight="1" x14ac:dyDescent="0.2">
      <c r="C120" s="2"/>
      <c r="AM120" s="3"/>
      <c r="AN120" s="3"/>
      <c r="AO120" s="3"/>
      <c r="AP120" s="3"/>
      <c r="AQ120" s="3"/>
      <c r="AR120" s="3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2:63" s="1" customFormat="1" x14ac:dyDescent="0.2">
      <c r="C121" s="2"/>
      <c r="AM121" s="3"/>
      <c r="AN121" s="3"/>
      <c r="AO121" s="3"/>
      <c r="AP121" s="3"/>
      <c r="AQ121" s="3"/>
      <c r="AR121" s="3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2:63" s="1" customFormat="1" x14ac:dyDescent="0.2">
      <c r="C122" s="2"/>
      <c r="AM122" s="3"/>
      <c r="AN122" s="3"/>
      <c r="AO122" s="3"/>
      <c r="AP122" s="3"/>
      <c r="AQ122" s="3"/>
      <c r="AR122" s="3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2:63" s="1" customFormat="1" x14ac:dyDescent="0.2">
      <c r="C123" s="2"/>
      <c r="AM123" s="3"/>
      <c r="AN123" s="3"/>
      <c r="AO123" s="3"/>
      <c r="AP123" s="3"/>
      <c r="AQ123" s="3"/>
      <c r="AR123" s="3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2:63" x14ac:dyDescent="0.2"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AA124" s="1"/>
      <c r="AB124" s="1"/>
      <c r="AC124" s="1"/>
      <c r="AD124" s="1"/>
      <c r="AE124" s="1"/>
      <c r="AF124" s="1"/>
      <c r="AG124" s="1"/>
      <c r="AH124" s="1"/>
    </row>
    <row r="125" spans="2:63" x14ac:dyDescent="0.2"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AA125" s="1"/>
      <c r="AB125" s="1"/>
      <c r="AC125" s="1"/>
      <c r="AD125" s="1"/>
      <c r="AE125" s="1"/>
      <c r="AF125" s="1"/>
      <c r="AG125" s="1"/>
      <c r="AH125" s="1"/>
    </row>
    <row r="126" spans="2:63" x14ac:dyDescent="0.2"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AA126" s="1"/>
      <c r="AB126" s="1"/>
      <c r="AC126" s="1"/>
      <c r="AD126" s="1"/>
      <c r="AE126" s="1"/>
      <c r="AF126" s="1"/>
      <c r="AG126" s="1"/>
      <c r="AH126" s="1"/>
    </row>
    <row r="127" spans="2:63" x14ac:dyDescent="0.2"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AA127" s="1"/>
      <c r="AB127" s="1"/>
      <c r="AC127" s="1"/>
      <c r="AD127" s="1"/>
      <c r="AE127" s="1"/>
      <c r="AF127" s="1"/>
      <c r="AG127" s="1"/>
      <c r="AH127" s="1"/>
    </row>
    <row r="128" spans="2:63" x14ac:dyDescent="0.2"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AA128" s="1"/>
      <c r="AB128" s="1"/>
      <c r="AC128" s="1"/>
      <c r="AD128" s="1"/>
      <c r="AE128" s="1"/>
      <c r="AF128" s="1"/>
      <c r="AG128" s="1"/>
      <c r="AH128" s="1"/>
    </row>
    <row r="129" spans="3:34" x14ac:dyDescent="0.2"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AA129" s="1"/>
      <c r="AB129" s="1"/>
      <c r="AC129" s="1"/>
      <c r="AD129" s="1"/>
      <c r="AE129" s="1"/>
      <c r="AF129" s="1"/>
      <c r="AG129" s="1"/>
      <c r="AH129" s="1"/>
    </row>
    <row r="130" spans="3:34" x14ac:dyDescent="0.2"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AA130" s="1"/>
      <c r="AB130" s="1"/>
      <c r="AC130" s="1"/>
      <c r="AD130" s="1"/>
      <c r="AE130" s="1"/>
      <c r="AF130" s="1"/>
      <c r="AG130" s="1"/>
      <c r="AH130" s="1"/>
    </row>
    <row r="131" spans="3:34" x14ac:dyDescent="0.2"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AA131" s="1"/>
      <c r="AB131" s="1"/>
      <c r="AC131" s="1"/>
      <c r="AD131" s="1"/>
      <c r="AE131" s="1"/>
      <c r="AF131" s="1"/>
      <c r="AG131" s="1"/>
      <c r="AH131" s="1"/>
    </row>
    <row r="132" spans="3:34" x14ac:dyDescent="0.2"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AA132" s="1"/>
      <c r="AB132" s="1"/>
      <c r="AC132" s="1"/>
      <c r="AD132" s="1"/>
      <c r="AE132" s="1"/>
      <c r="AF132" s="1"/>
      <c r="AG132" s="1"/>
      <c r="AH132" s="1"/>
    </row>
    <row r="133" spans="3:34" x14ac:dyDescent="0.2"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AA133" s="1"/>
      <c r="AB133" s="1"/>
      <c r="AC133" s="1"/>
      <c r="AD133" s="1"/>
      <c r="AE133" s="1"/>
      <c r="AF133" s="1"/>
      <c r="AG133" s="1"/>
      <c r="AH133" s="1"/>
    </row>
    <row r="134" spans="3:34" x14ac:dyDescent="0.2"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AA134" s="1"/>
      <c r="AB134" s="1"/>
      <c r="AC134" s="1"/>
      <c r="AD134" s="1"/>
      <c r="AE134" s="1"/>
      <c r="AF134" s="1"/>
      <c r="AG134" s="1"/>
      <c r="AH134" s="1"/>
    </row>
    <row r="135" spans="3:34" x14ac:dyDescent="0.2"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AA135" s="1"/>
      <c r="AB135" s="1"/>
      <c r="AC135" s="1"/>
      <c r="AD135" s="1"/>
      <c r="AE135" s="1"/>
      <c r="AF135" s="1"/>
      <c r="AG135" s="1"/>
      <c r="AH135" s="1"/>
    </row>
    <row r="136" spans="3:34" x14ac:dyDescent="0.2"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AA136" s="1"/>
      <c r="AB136" s="1"/>
      <c r="AC136" s="1"/>
      <c r="AD136" s="1"/>
      <c r="AE136" s="1"/>
      <c r="AF136" s="1"/>
      <c r="AG136" s="1"/>
      <c r="AH136" s="1"/>
    </row>
    <row r="137" spans="3:34" x14ac:dyDescent="0.2"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AA137" s="1"/>
      <c r="AB137" s="1"/>
      <c r="AC137" s="1"/>
      <c r="AD137" s="1"/>
      <c r="AE137" s="1"/>
      <c r="AF137" s="1"/>
      <c r="AG137" s="1"/>
      <c r="AH137" s="1"/>
    </row>
    <row r="138" spans="3:34" x14ac:dyDescent="0.2"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AA138" s="1"/>
      <c r="AB138" s="1"/>
      <c r="AC138" s="1"/>
      <c r="AD138" s="1"/>
      <c r="AE138" s="1"/>
      <c r="AF138" s="1"/>
      <c r="AG138" s="1"/>
      <c r="AH138" s="1"/>
    </row>
    <row r="139" spans="3:34" x14ac:dyDescent="0.2"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AA139" s="1"/>
      <c r="AB139" s="1"/>
      <c r="AC139" s="1"/>
      <c r="AD139" s="1"/>
      <c r="AE139" s="1"/>
      <c r="AF139" s="1"/>
      <c r="AG139" s="1"/>
      <c r="AH139" s="1"/>
    </row>
    <row r="140" spans="3:34" x14ac:dyDescent="0.2"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AA140" s="1"/>
      <c r="AB140" s="1"/>
      <c r="AC140" s="1"/>
      <c r="AD140" s="1"/>
      <c r="AE140" s="1"/>
      <c r="AF140" s="1"/>
      <c r="AG140" s="1"/>
      <c r="AH140" s="1"/>
    </row>
    <row r="141" spans="3:34" x14ac:dyDescent="0.2"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AA141" s="1"/>
      <c r="AB141" s="1"/>
      <c r="AC141" s="1"/>
      <c r="AD141" s="1"/>
      <c r="AE141" s="1"/>
      <c r="AF141" s="1"/>
      <c r="AG141" s="1"/>
      <c r="AH141" s="1"/>
    </row>
    <row r="142" spans="3:34" x14ac:dyDescent="0.2"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AA142" s="1"/>
      <c r="AB142" s="1"/>
      <c r="AC142" s="1"/>
      <c r="AD142" s="1"/>
      <c r="AE142" s="1"/>
      <c r="AF142" s="1"/>
      <c r="AG142" s="1"/>
      <c r="AH142" s="1"/>
    </row>
    <row r="143" spans="3:34" x14ac:dyDescent="0.2"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AA143" s="1"/>
      <c r="AB143" s="1"/>
      <c r="AC143" s="1"/>
      <c r="AD143" s="1"/>
      <c r="AE143" s="1"/>
      <c r="AF143" s="1"/>
      <c r="AG143" s="1"/>
      <c r="AH143" s="1"/>
    </row>
    <row r="144" spans="3:34" x14ac:dyDescent="0.2"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AA144" s="1"/>
      <c r="AB144" s="1"/>
      <c r="AC144" s="1"/>
      <c r="AD144" s="1"/>
      <c r="AE144" s="1"/>
      <c r="AF144" s="1"/>
      <c r="AG144" s="1"/>
      <c r="AH144" s="1"/>
    </row>
    <row r="145" spans="3:34" x14ac:dyDescent="0.2"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AA145" s="1"/>
      <c r="AB145" s="1"/>
      <c r="AC145" s="1"/>
      <c r="AD145" s="1"/>
      <c r="AE145" s="1"/>
      <c r="AF145" s="1"/>
      <c r="AG145" s="1"/>
      <c r="AH145" s="1"/>
    </row>
    <row r="146" spans="3:34" x14ac:dyDescent="0.2"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AA146" s="1"/>
      <c r="AB146" s="1"/>
      <c r="AC146" s="1"/>
      <c r="AD146" s="1"/>
      <c r="AE146" s="1"/>
      <c r="AF146" s="1"/>
      <c r="AG146" s="1"/>
      <c r="AH146" s="1"/>
    </row>
    <row r="147" spans="3:34" x14ac:dyDescent="0.2"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AA147" s="1"/>
      <c r="AB147" s="1"/>
      <c r="AC147" s="1"/>
      <c r="AD147" s="1"/>
      <c r="AE147" s="1"/>
      <c r="AF147" s="1"/>
      <c r="AG147" s="1"/>
      <c r="AH147" s="1"/>
    </row>
    <row r="148" spans="3:34" x14ac:dyDescent="0.2"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AA148" s="1"/>
      <c r="AB148" s="1"/>
      <c r="AC148" s="1"/>
      <c r="AD148" s="1"/>
      <c r="AE148" s="1"/>
      <c r="AF148" s="1"/>
      <c r="AG148" s="1"/>
      <c r="AH148" s="1"/>
    </row>
    <row r="149" spans="3:34" x14ac:dyDescent="0.2"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AA149" s="1"/>
      <c r="AB149" s="1"/>
      <c r="AC149" s="1"/>
      <c r="AD149" s="1"/>
      <c r="AE149" s="1"/>
      <c r="AF149" s="1"/>
      <c r="AG149" s="1"/>
      <c r="AH149" s="1"/>
    </row>
    <row r="150" spans="3:34" x14ac:dyDescent="0.2"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AA150" s="1"/>
      <c r="AB150" s="1"/>
      <c r="AC150" s="1"/>
      <c r="AD150" s="1"/>
      <c r="AE150" s="1"/>
      <c r="AF150" s="1"/>
      <c r="AG150" s="1"/>
      <c r="AH150" s="1"/>
    </row>
    <row r="151" spans="3:34" x14ac:dyDescent="0.2"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AA151" s="1"/>
      <c r="AB151" s="1"/>
      <c r="AC151" s="1"/>
      <c r="AD151" s="1"/>
      <c r="AE151" s="1"/>
      <c r="AF151" s="1"/>
      <c r="AG151" s="1"/>
      <c r="AH151" s="1"/>
    </row>
    <row r="152" spans="3:34" x14ac:dyDescent="0.2"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AA152" s="1"/>
      <c r="AB152" s="1"/>
      <c r="AC152" s="1"/>
      <c r="AD152" s="1"/>
      <c r="AE152" s="1"/>
      <c r="AF152" s="1"/>
      <c r="AG152" s="1"/>
      <c r="AH152" s="1"/>
    </row>
    <row r="153" spans="3:34" x14ac:dyDescent="0.2"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AA153" s="1"/>
      <c r="AB153" s="1"/>
      <c r="AC153" s="1"/>
      <c r="AD153" s="1"/>
      <c r="AE153" s="1"/>
      <c r="AF153" s="1"/>
      <c r="AG153" s="1"/>
      <c r="AH153" s="1"/>
    </row>
    <row r="154" spans="3:34" x14ac:dyDescent="0.2"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AA154" s="1"/>
      <c r="AB154" s="1"/>
      <c r="AC154" s="1"/>
      <c r="AD154" s="1"/>
      <c r="AE154" s="1"/>
      <c r="AF154" s="1"/>
      <c r="AG154" s="1"/>
      <c r="AH154" s="1"/>
    </row>
    <row r="155" spans="3:34" x14ac:dyDescent="0.2"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AA155" s="1"/>
      <c r="AB155" s="1"/>
      <c r="AC155" s="1"/>
      <c r="AD155" s="1"/>
      <c r="AE155" s="1"/>
      <c r="AF155" s="1"/>
      <c r="AG155" s="1"/>
      <c r="AH155" s="1"/>
    </row>
    <row r="156" spans="3:34" x14ac:dyDescent="0.2"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AA156" s="1"/>
      <c r="AB156" s="1"/>
      <c r="AC156" s="1"/>
      <c r="AD156" s="1"/>
      <c r="AE156" s="1"/>
      <c r="AF156" s="1"/>
      <c r="AG156" s="1"/>
      <c r="AH156" s="1"/>
    </row>
    <row r="157" spans="3:34" x14ac:dyDescent="0.2"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AA157" s="1"/>
      <c r="AB157" s="1"/>
      <c r="AC157" s="1"/>
      <c r="AD157" s="1"/>
      <c r="AE157" s="1"/>
      <c r="AF157" s="1"/>
      <c r="AG157" s="1"/>
      <c r="AH157" s="1"/>
    </row>
    <row r="158" spans="3:34" x14ac:dyDescent="0.2"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AA158" s="1"/>
      <c r="AB158" s="1"/>
      <c r="AC158" s="1"/>
      <c r="AD158" s="1"/>
      <c r="AE158" s="1"/>
      <c r="AF158" s="1"/>
      <c r="AG158" s="1"/>
      <c r="AH158" s="1"/>
    </row>
    <row r="159" spans="3:34" x14ac:dyDescent="0.2"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AA159" s="1"/>
      <c r="AB159" s="1"/>
      <c r="AC159" s="1"/>
      <c r="AD159" s="1"/>
      <c r="AE159" s="1"/>
      <c r="AF159" s="1"/>
      <c r="AG159" s="1"/>
      <c r="AH159" s="1"/>
    </row>
    <row r="160" spans="3:34" x14ac:dyDescent="0.2"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AA160" s="1"/>
      <c r="AB160" s="1"/>
      <c r="AC160" s="1"/>
      <c r="AD160" s="1"/>
      <c r="AE160" s="1"/>
      <c r="AF160" s="1"/>
      <c r="AG160" s="1"/>
      <c r="AH160" s="1"/>
    </row>
    <row r="161" spans="3:34" x14ac:dyDescent="0.2"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AA161" s="1"/>
      <c r="AB161" s="1"/>
      <c r="AC161" s="1"/>
      <c r="AD161" s="1"/>
      <c r="AE161" s="1"/>
      <c r="AF161" s="1"/>
      <c r="AG161" s="1"/>
      <c r="AH161" s="1"/>
    </row>
    <row r="162" spans="3:34" x14ac:dyDescent="0.2"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AA162" s="1"/>
      <c r="AB162" s="1"/>
      <c r="AC162" s="1"/>
      <c r="AD162" s="1"/>
      <c r="AE162" s="1"/>
      <c r="AF162" s="1"/>
      <c r="AG162" s="1"/>
      <c r="AH162" s="1"/>
    </row>
    <row r="163" spans="3:34" x14ac:dyDescent="0.2"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AA163" s="1"/>
      <c r="AB163" s="1"/>
      <c r="AC163" s="1"/>
      <c r="AD163" s="1"/>
      <c r="AE163" s="1"/>
      <c r="AH163" s="1"/>
    </row>
    <row r="164" spans="3:34" x14ac:dyDescent="0.2"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AA164" s="1"/>
      <c r="AB164" s="1"/>
      <c r="AC164" s="1"/>
      <c r="AD164" s="1"/>
      <c r="AE164" s="1"/>
    </row>
  </sheetData>
  <mergeCells count="27">
    <mergeCell ref="B63:B64"/>
    <mergeCell ref="B65:B66"/>
    <mergeCell ref="B67:B68"/>
    <mergeCell ref="B51:B52"/>
    <mergeCell ref="B53:B54"/>
    <mergeCell ref="B55:B56"/>
    <mergeCell ref="B57:B58"/>
    <mergeCell ref="B59:B60"/>
    <mergeCell ref="B61:B62"/>
    <mergeCell ref="B49:B50"/>
    <mergeCell ref="B17:B18"/>
    <mergeCell ref="B19:B20"/>
    <mergeCell ref="B21:B22"/>
    <mergeCell ref="B23:B24"/>
    <mergeCell ref="B25:B26"/>
    <mergeCell ref="B27:B28"/>
    <mergeCell ref="B29:B30"/>
    <mergeCell ref="B31:B32"/>
    <mergeCell ref="B43:B44"/>
    <mergeCell ref="B45:B46"/>
    <mergeCell ref="B47:B48"/>
    <mergeCell ref="B15:B16"/>
    <mergeCell ref="AH6:AI12"/>
    <mergeCell ref="B7:B8"/>
    <mergeCell ref="B9:B10"/>
    <mergeCell ref="B11:B12"/>
    <mergeCell ref="B13:B14"/>
  </mergeCells>
  <pageMargins left="0.25" right="0.4" top="1" bottom="1" header="0.5" footer="0.5"/>
  <pageSetup paperSize="5" orientation="landscape" r:id="rId1"/>
  <headerFooter alignWithMargins="0">
    <oddFooter>&amp;LE-4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A8DAF502-31EF-4113-9818-B000EDAEE3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4AAE8-2DA0-41E8-A709-FD30D7C6A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DE33F8-FBEE-470C-AE0A-846E7FC76785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FBE4; RPG Awards by Act</vt:lpstr>
      <vt:lpstr>'FBE4; RPG Awards by Act'!Print_Area</vt:lpstr>
    </vt:vector>
  </TitlesOfParts>
  <Manager/>
  <Company>National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RPGs Awards by Grant Activity Codes</dc:title>
  <dc:subject>RPGs Awards by Grant Activity Codes</dc:subject>
  <dc:creator>NCI</dc:creator>
  <cp:keywords/>
  <dc:description/>
  <cp:lastModifiedBy>Walsh, Megan (NIH/NCI) [C]</cp:lastModifiedBy>
  <cp:revision/>
  <dcterms:created xsi:type="dcterms:W3CDTF">2019-10-08T17:12:36Z</dcterms:created>
  <dcterms:modified xsi:type="dcterms:W3CDTF">2024-06-11T17:46:31Z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